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01 NN - MK a chodník - I..." sheetId="2" r:id="rId2"/>
    <sheet name="101 UN - MK a chodník - I..." sheetId="3" r:id="rId3"/>
    <sheet name="901-101 - Vedlejší rozpoč..." sheetId="4" r:id="rId4"/>
    <sheet name="102 NN - MK a chodník - I..." sheetId="5" r:id="rId5"/>
    <sheet name="102 UN - MK a chodník - I..." sheetId="6" r:id="rId6"/>
    <sheet name="901-102 - Vedlejší rozpoč..." sheetId="7" r:id="rId7"/>
    <sheet name="401- I NN - Rozvody VO - ..." sheetId="8" r:id="rId8"/>
    <sheet name="401-II NN - Rozvody VO - ..." sheetId="9" r:id="rId9"/>
    <sheet name="SO 402 NN - Přeložka vede..." sheetId="10" r:id="rId10"/>
    <sheet name="701 NN - Podzemní kontejn..." sheetId="11" r:id="rId11"/>
    <sheet name="701 UN - Podzemní kontejn..." sheetId="12" r:id="rId12"/>
    <sheet name="901-701 NN - Vedlejší roz..." sheetId="13" r:id="rId13"/>
    <sheet name="Pokyny pro vyplnění" sheetId="14" r:id="rId14"/>
  </sheets>
  <definedNames>
    <definedName name="_xlnm.Print_Area" localSheetId="0">'Rekapitulace stavby'!$D$4:$AO$36,'Rekapitulace stavby'!$C$42:$AQ$71</definedName>
    <definedName name="_xlnm.Print_Titles" localSheetId="0">'Rekapitulace stavby'!$52:$52</definedName>
    <definedName name="_xlnm._FilterDatabase" localSheetId="1" hidden="1">'101 NN - MK a chodník - I...'!$C$92:$K$472</definedName>
    <definedName name="_xlnm.Print_Area" localSheetId="1">'101 NN - MK a chodník - I...'!$C$4:$J$41,'101 NN - MK a chodník - I...'!$C$47:$J$72,'101 NN - MK a chodník - I...'!$C$78:$K$472</definedName>
    <definedName name="_xlnm.Print_Titles" localSheetId="1">'101 NN - MK a chodník - I...'!$92:$92</definedName>
    <definedName name="_xlnm._FilterDatabase" localSheetId="2" hidden="1">'101 UN - MK a chodník - I...'!$C$93:$K$470</definedName>
    <definedName name="_xlnm.Print_Area" localSheetId="2">'101 UN - MK a chodník - I...'!$C$4:$J$41,'101 UN - MK a chodník - I...'!$C$47:$J$73,'101 UN - MK a chodník - I...'!$C$79:$K$470</definedName>
    <definedName name="_xlnm.Print_Titles" localSheetId="2">'101 UN - MK a chodník - I...'!$93:$93</definedName>
    <definedName name="_xlnm._FilterDatabase" localSheetId="3" hidden="1">'901-101 - Vedlejší rozpoč...'!$C$85:$K$129</definedName>
    <definedName name="_xlnm.Print_Area" localSheetId="3">'901-101 - Vedlejší rozpoč...'!$C$4:$J$41,'901-101 - Vedlejší rozpoč...'!$C$47:$J$65,'901-101 - Vedlejší rozpoč...'!$C$71:$K$129</definedName>
    <definedName name="_xlnm.Print_Titles" localSheetId="3">'901-101 - Vedlejší rozpoč...'!$85:$85</definedName>
    <definedName name="_xlnm._FilterDatabase" localSheetId="4" hidden="1">'102 NN - MK a chodník - I...'!$C$91:$K$433</definedName>
    <definedName name="_xlnm.Print_Area" localSheetId="4">'102 NN - MK a chodník - I...'!$C$4:$J$41,'102 NN - MK a chodník - I...'!$C$47:$J$71,'102 NN - MK a chodník - I...'!$C$77:$K$433</definedName>
    <definedName name="_xlnm.Print_Titles" localSheetId="4">'102 NN - MK a chodník - I...'!$91:$91</definedName>
    <definedName name="_xlnm._FilterDatabase" localSheetId="5" hidden="1">'102 UN - MK a chodník - I...'!$C$93:$K$499</definedName>
    <definedName name="_xlnm.Print_Area" localSheetId="5">'102 UN - MK a chodník - I...'!$C$4:$J$41,'102 UN - MK a chodník - I...'!$C$47:$J$73,'102 UN - MK a chodník - I...'!$C$79:$K$499</definedName>
    <definedName name="_xlnm.Print_Titles" localSheetId="5">'102 UN - MK a chodník - I...'!$93:$93</definedName>
    <definedName name="_xlnm._FilterDatabase" localSheetId="6" hidden="1">'901-102 - Vedlejší rozpoč...'!$C$85:$K$132</definedName>
    <definedName name="_xlnm.Print_Area" localSheetId="6">'901-102 - Vedlejší rozpoč...'!$C$4:$J$41,'901-102 - Vedlejší rozpoč...'!$C$47:$J$65,'901-102 - Vedlejší rozpoč...'!$C$71:$K$132</definedName>
    <definedName name="_xlnm.Print_Titles" localSheetId="6">'901-102 - Vedlejší rozpoč...'!$85:$85</definedName>
    <definedName name="_xlnm._FilterDatabase" localSheetId="7" hidden="1">'401- I NN - Rozvody VO - ...'!$C$88:$K$463</definedName>
    <definedName name="_xlnm.Print_Area" localSheetId="7">'401- I NN - Rozvody VO - ...'!$C$4:$J$41,'401- I NN - Rozvody VO - ...'!$C$47:$J$68,'401- I NN - Rozvody VO - ...'!$C$74:$K$463</definedName>
    <definedName name="_xlnm.Print_Titles" localSheetId="7">'401- I NN - Rozvody VO - ...'!$88:$88</definedName>
    <definedName name="_xlnm._FilterDatabase" localSheetId="8" hidden="1">'401-II NN - Rozvody VO - ...'!$C$88:$K$463</definedName>
    <definedName name="_xlnm.Print_Area" localSheetId="8">'401-II NN - Rozvody VO - ...'!$C$4:$J$41,'401-II NN - Rozvody VO - ...'!$C$47:$J$68,'401-II NN - Rozvody VO - ...'!$C$74:$K$463</definedName>
    <definedName name="_xlnm.Print_Titles" localSheetId="8">'401-II NN - Rozvody VO - ...'!$88:$88</definedName>
    <definedName name="_xlnm._FilterDatabase" localSheetId="9" hidden="1">'SO 402 NN - Přeložka vede...'!$C$82:$K$155</definedName>
    <definedName name="_xlnm.Print_Area" localSheetId="9">'SO 402 NN - Přeložka vede...'!$C$4:$J$39,'SO 402 NN - Přeložka vede...'!$C$45:$J$64,'SO 402 NN - Přeložka vede...'!$C$70:$K$155</definedName>
    <definedName name="_xlnm.Print_Titles" localSheetId="9">'SO 402 NN - Přeložka vede...'!$82:$82</definedName>
    <definedName name="_xlnm._FilterDatabase" localSheetId="10" hidden="1">'701 NN - Podzemní kontejn...'!$C$92:$K$458</definedName>
    <definedName name="_xlnm.Print_Area" localSheetId="10">'701 NN - Podzemní kontejn...'!$C$4:$J$41,'701 NN - Podzemní kontejn...'!$C$47:$J$72,'701 NN - Podzemní kontejn...'!$C$78:$K$458</definedName>
    <definedName name="_xlnm.Print_Titles" localSheetId="10">'701 NN - Podzemní kontejn...'!$92:$92</definedName>
    <definedName name="_xlnm._FilterDatabase" localSheetId="11" hidden="1">'701 UN - Podzemní kontejn...'!$C$90:$K$231</definedName>
    <definedName name="_xlnm.Print_Area" localSheetId="11">'701 UN - Podzemní kontejn...'!$C$4:$J$41,'701 UN - Podzemní kontejn...'!$C$47:$J$70,'701 UN - Podzemní kontejn...'!$C$76:$K$231</definedName>
    <definedName name="_xlnm.Print_Titles" localSheetId="11">'701 UN - Podzemní kontejn...'!$90:$90</definedName>
    <definedName name="_xlnm._FilterDatabase" localSheetId="12" hidden="1">'901-701 NN - Vedlejší roz...'!$C$85:$K$129</definedName>
    <definedName name="_xlnm.Print_Area" localSheetId="12">'901-701 NN - Vedlejší roz...'!$C$4:$J$41,'901-701 NN - Vedlejší roz...'!$C$47:$J$65,'901-701 NN - Vedlejší roz...'!$C$71:$K$129</definedName>
    <definedName name="_xlnm.Print_Titles" localSheetId="12">'901-701 NN - Vedlejší roz...'!$85:$85</definedName>
    <definedName name="_xlnm.Print_Area" localSheetId="1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13" r="J39"/>
  <c r="J38"/>
  <c i="1" r="AY70"/>
  <c i="13" r="J37"/>
  <c i="1" r="AX70"/>
  <c i="13"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/>
  <c r="BI88"/>
  <c r="F39"/>
  <c i="1" r="BD70"/>
  <c i="13" r="BH88"/>
  <c r="F38"/>
  <c i="1" r="BC70"/>
  <c i="13" r="BG88"/>
  <c r="F37"/>
  <c i="1" r="BB70"/>
  <c i="13" r="BF88"/>
  <c r="J36"/>
  <c i="1" r="AW70"/>
  <c i="13" r="F36"/>
  <c i="1" r="BA70"/>
  <c i="13" r="T88"/>
  <c r="T87"/>
  <c r="T86"/>
  <c r="R88"/>
  <c r="R87"/>
  <c r="R86"/>
  <c r="P88"/>
  <c r="P87"/>
  <c r="P86"/>
  <c i="1" r="AU70"/>
  <c i="13" r="BK88"/>
  <c r="BK87"/>
  <c r="J87"/>
  <c r="BK86"/>
  <c r="J86"/>
  <c r="J63"/>
  <c r="J32"/>
  <c i="1" r="AG70"/>
  <c i="13" r="J88"/>
  <c r="BE88"/>
  <c r="J35"/>
  <c i="1" r="AV70"/>
  <c i="13" r="F35"/>
  <c i="1" r="AZ70"/>
  <c i="13" r="J64"/>
  <c r="J83"/>
  <c r="J82"/>
  <c r="F82"/>
  <c r="F80"/>
  <c r="E78"/>
  <c r="J59"/>
  <c r="J58"/>
  <c r="F58"/>
  <c r="F56"/>
  <c r="E54"/>
  <c r="J41"/>
  <c r="J20"/>
  <c r="E20"/>
  <c r="F83"/>
  <c r="F59"/>
  <c r="J19"/>
  <c r="J14"/>
  <c r="J80"/>
  <c r="J56"/>
  <c r="E7"/>
  <c r="E74"/>
  <c r="E50"/>
  <c i="12" r="J39"/>
  <c r="J38"/>
  <c i="1" r="AY69"/>
  <c i="12" r="J37"/>
  <c i="1" r="AX69"/>
  <c i="12" r="BI230"/>
  <c r="BH230"/>
  <c r="BG230"/>
  <c r="BF230"/>
  <c r="T230"/>
  <c r="T229"/>
  <c r="R230"/>
  <c r="R229"/>
  <c r="P230"/>
  <c r="P229"/>
  <c r="BK230"/>
  <c r="BK229"/>
  <c r="J229"/>
  <c r="J230"/>
  <c r="BE230"/>
  <c r="J69"/>
  <c r="BI224"/>
  <c r="BH224"/>
  <c r="BG224"/>
  <c r="BF224"/>
  <c r="T224"/>
  <c r="R224"/>
  <c r="P224"/>
  <c r="BK224"/>
  <c r="J224"/>
  <c r="BE224"/>
  <c r="BI219"/>
  <c r="BH219"/>
  <c r="BG219"/>
  <c r="BF219"/>
  <c r="T219"/>
  <c r="R219"/>
  <c r="P219"/>
  <c r="BK219"/>
  <c r="J219"/>
  <c r="BE219"/>
  <c r="BI214"/>
  <c r="BH214"/>
  <c r="BG214"/>
  <c r="BF214"/>
  <c r="T214"/>
  <c r="R214"/>
  <c r="P214"/>
  <c r="BK214"/>
  <c r="J214"/>
  <c r="BE214"/>
  <c r="BI210"/>
  <c r="BH210"/>
  <c r="BG210"/>
  <c r="BF210"/>
  <c r="T210"/>
  <c r="R210"/>
  <c r="P210"/>
  <c r="BK210"/>
  <c r="J210"/>
  <c r="BE210"/>
  <c r="BI205"/>
  <c r="BH205"/>
  <c r="BG205"/>
  <c r="BF205"/>
  <c r="T205"/>
  <c r="R205"/>
  <c r="P205"/>
  <c r="BK205"/>
  <c r="J205"/>
  <c r="BE205"/>
  <c r="BI198"/>
  <c r="BH198"/>
  <c r="BG198"/>
  <c r="BF198"/>
  <c r="T198"/>
  <c r="T197"/>
  <c r="R198"/>
  <c r="R197"/>
  <c r="P198"/>
  <c r="P197"/>
  <c r="BK198"/>
  <c r="BK197"/>
  <c r="J197"/>
  <c r="J198"/>
  <c r="BE198"/>
  <c r="J68"/>
  <c r="BI192"/>
  <c r="BH192"/>
  <c r="BG192"/>
  <c r="BF192"/>
  <c r="T192"/>
  <c r="R192"/>
  <c r="P192"/>
  <c r="BK192"/>
  <c r="J192"/>
  <c r="BE192"/>
  <c r="BI188"/>
  <c r="BH188"/>
  <c r="BG188"/>
  <c r="BF188"/>
  <c r="T188"/>
  <c r="R188"/>
  <c r="P188"/>
  <c r="BK188"/>
  <c r="J188"/>
  <c r="BE188"/>
  <c r="BI183"/>
  <c r="BH183"/>
  <c r="BG183"/>
  <c r="BF183"/>
  <c r="T183"/>
  <c r="T182"/>
  <c r="R183"/>
  <c r="R182"/>
  <c r="P183"/>
  <c r="P182"/>
  <c r="BK183"/>
  <c r="BK182"/>
  <c r="J182"/>
  <c r="J183"/>
  <c r="BE183"/>
  <c r="J67"/>
  <c r="BI177"/>
  <c r="BH177"/>
  <c r="BG177"/>
  <c r="BF177"/>
  <c r="T177"/>
  <c r="R177"/>
  <c r="P177"/>
  <c r="BK177"/>
  <c r="J177"/>
  <c r="BE177"/>
  <c r="BI172"/>
  <c r="BH172"/>
  <c r="BG172"/>
  <c r="BF172"/>
  <c r="T172"/>
  <c r="R172"/>
  <c r="P172"/>
  <c r="BK172"/>
  <c r="J172"/>
  <c r="BE172"/>
  <c r="BI167"/>
  <c r="BH167"/>
  <c r="BG167"/>
  <c r="BF167"/>
  <c r="T167"/>
  <c r="R167"/>
  <c r="P167"/>
  <c r="BK167"/>
  <c r="J167"/>
  <c r="BE167"/>
  <c r="BI162"/>
  <c r="BH162"/>
  <c r="BG162"/>
  <c r="BF162"/>
  <c r="T162"/>
  <c r="R162"/>
  <c r="P162"/>
  <c r="BK162"/>
  <c r="J162"/>
  <c r="BE162"/>
  <c r="BI157"/>
  <c r="BH157"/>
  <c r="BG157"/>
  <c r="BF157"/>
  <c r="T157"/>
  <c r="R157"/>
  <c r="P157"/>
  <c r="BK157"/>
  <c r="J157"/>
  <c r="BE157"/>
  <c r="BI152"/>
  <c r="BH152"/>
  <c r="BG152"/>
  <c r="BF152"/>
  <c r="T152"/>
  <c r="T151"/>
  <c r="R152"/>
  <c r="R151"/>
  <c r="P152"/>
  <c r="P151"/>
  <c r="BK152"/>
  <c r="BK151"/>
  <c r="J151"/>
  <c r="J152"/>
  <c r="BE152"/>
  <c r="J66"/>
  <c r="BI146"/>
  <c r="BH146"/>
  <c r="BG146"/>
  <c r="BF146"/>
  <c r="T146"/>
  <c r="R146"/>
  <c r="P146"/>
  <c r="BK146"/>
  <c r="J146"/>
  <c r="BE146"/>
  <c r="BI141"/>
  <c r="BH141"/>
  <c r="BG141"/>
  <c r="BF141"/>
  <c r="T141"/>
  <c r="R141"/>
  <c r="P141"/>
  <c r="BK141"/>
  <c r="J141"/>
  <c r="BE141"/>
  <c r="BI136"/>
  <c r="BH136"/>
  <c r="BG136"/>
  <c r="BF136"/>
  <c r="T136"/>
  <c r="R136"/>
  <c r="P136"/>
  <c r="BK136"/>
  <c r="J136"/>
  <c r="BE136"/>
  <c r="BI131"/>
  <c r="BH131"/>
  <c r="BG131"/>
  <c r="BF131"/>
  <c r="T131"/>
  <c r="R131"/>
  <c r="P131"/>
  <c r="BK131"/>
  <c r="J131"/>
  <c r="BE131"/>
  <c r="BI126"/>
  <c r="BH126"/>
  <c r="BG126"/>
  <c r="BF126"/>
  <c r="T126"/>
  <c r="R126"/>
  <c r="P126"/>
  <c r="BK126"/>
  <c r="J126"/>
  <c r="BE126"/>
  <c r="BI121"/>
  <c r="BH121"/>
  <c r="BG121"/>
  <c r="BF121"/>
  <c r="T121"/>
  <c r="R121"/>
  <c r="P121"/>
  <c r="BK121"/>
  <c r="J121"/>
  <c r="BE121"/>
  <c r="BI114"/>
  <c r="BH114"/>
  <c r="BG114"/>
  <c r="BF114"/>
  <c r="T114"/>
  <c r="R114"/>
  <c r="P114"/>
  <c r="BK114"/>
  <c r="J114"/>
  <c r="BE114"/>
  <c r="BI109"/>
  <c r="BH109"/>
  <c r="BG109"/>
  <c r="BF109"/>
  <c r="T109"/>
  <c r="R109"/>
  <c r="P109"/>
  <c r="BK109"/>
  <c r="J109"/>
  <c r="BE109"/>
  <c r="BI104"/>
  <c r="BH104"/>
  <c r="BG104"/>
  <c r="BF104"/>
  <c r="T104"/>
  <c r="R104"/>
  <c r="P104"/>
  <c r="BK104"/>
  <c r="J104"/>
  <c r="BE104"/>
  <c r="BI99"/>
  <c r="BH99"/>
  <c r="BG99"/>
  <c r="BF99"/>
  <c r="T99"/>
  <c r="R99"/>
  <c r="P99"/>
  <c r="BK99"/>
  <c r="J99"/>
  <c r="BE99"/>
  <c r="BI94"/>
  <c r="F39"/>
  <c i="1" r="BD69"/>
  <c i="12" r="BH94"/>
  <c r="F38"/>
  <c i="1" r="BC69"/>
  <c i="12" r="BG94"/>
  <c r="F37"/>
  <c i="1" r="BB69"/>
  <c i="12" r="BF94"/>
  <c r="J36"/>
  <c i="1" r="AW69"/>
  <c i="12" r="F36"/>
  <c i="1" r="BA69"/>
  <c i="12" r="T94"/>
  <c r="T93"/>
  <c r="T92"/>
  <c r="T91"/>
  <c r="R94"/>
  <c r="R93"/>
  <c r="R92"/>
  <c r="R91"/>
  <c r="P94"/>
  <c r="P93"/>
  <c r="P92"/>
  <c r="P91"/>
  <c i="1" r="AU69"/>
  <c i="12" r="BK94"/>
  <c r="BK93"/>
  <c r="J93"/>
  <c r="BK92"/>
  <c r="J92"/>
  <c r="BK91"/>
  <c r="J91"/>
  <c r="J63"/>
  <c r="J32"/>
  <c i="1" r="AG69"/>
  <c i="12" r="J94"/>
  <c r="BE94"/>
  <c r="J35"/>
  <c i="1" r="AV69"/>
  <c i="12" r="F35"/>
  <c i="1" r="AZ69"/>
  <c i="12" r="J65"/>
  <c r="J64"/>
  <c r="J88"/>
  <c r="J87"/>
  <c r="F87"/>
  <c r="F85"/>
  <c r="E83"/>
  <c r="J59"/>
  <c r="J58"/>
  <c r="F58"/>
  <c r="F56"/>
  <c r="E54"/>
  <c r="J41"/>
  <c r="J20"/>
  <c r="E20"/>
  <c r="F88"/>
  <c r="F59"/>
  <c r="J19"/>
  <c r="J14"/>
  <c r="J85"/>
  <c r="J56"/>
  <c r="E7"/>
  <c r="E79"/>
  <c r="E50"/>
  <c i="11" r="J39"/>
  <c r="J38"/>
  <c i="1" r="AY68"/>
  <c i="11" r="J37"/>
  <c i="1" r="AX68"/>
  <c i="11" r="BI457"/>
  <c r="BH457"/>
  <c r="BG457"/>
  <c r="BF457"/>
  <c r="T457"/>
  <c r="T456"/>
  <c r="R457"/>
  <c r="R456"/>
  <c r="P457"/>
  <c r="P456"/>
  <c r="BK457"/>
  <c r="BK456"/>
  <c r="J456"/>
  <c r="J457"/>
  <c r="BE457"/>
  <c r="J71"/>
  <c r="BI451"/>
  <c r="BH451"/>
  <c r="BG451"/>
  <c r="BF451"/>
  <c r="T451"/>
  <c r="R451"/>
  <c r="P451"/>
  <c r="BK451"/>
  <c r="J451"/>
  <c r="BE451"/>
  <c r="BI446"/>
  <c r="BH446"/>
  <c r="BG446"/>
  <c r="BF446"/>
  <c r="T446"/>
  <c r="R446"/>
  <c r="P446"/>
  <c r="BK446"/>
  <c r="J446"/>
  <c r="BE446"/>
  <c r="BI441"/>
  <c r="BH441"/>
  <c r="BG441"/>
  <c r="BF441"/>
  <c r="T441"/>
  <c r="R441"/>
  <c r="P441"/>
  <c r="BK441"/>
  <c r="J441"/>
  <c r="BE441"/>
  <c r="BI437"/>
  <c r="BH437"/>
  <c r="BG437"/>
  <c r="BF437"/>
  <c r="T437"/>
  <c r="R437"/>
  <c r="P437"/>
  <c r="BK437"/>
  <c r="J437"/>
  <c r="BE437"/>
  <c r="BI432"/>
  <c r="BH432"/>
  <c r="BG432"/>
  <c r="BF432"/>
  <c r="T432"/>
  <c r="R432"/>
  <c r="P432"/>
  <c r="BK432"/>
  <c r="J432"/>
  <c r="BE432"/>
  <c r="BI424"/>
  <c r="BH424"/>
  <c r="BG424"/>
  <c r="BF424"/>
  <c r="T424"/>
  <c r="T423"/>
  <c r="R424"/>
  <c r="R423"/>
  <c r="P424"/>
  <c r="P423"/>
  <c r="BK424"/>
  <c r="BK423"/>
  <c r="J423"/>
  <c r="J424"/>
  <c r="BE424"/>
  <c r="J70"/>
  <c r="BI417"/>
  <c r="BH417"/>
  <c r="BG417"/>
  <c r="BF417"/>
  <c r="T417"/>
  <c r="R417"/>
  <c r="P417"/>
  <c r="BK417"/>
  <c r="J417"/>
  <c r="BE417"/>
  <c r="BI411"/>
  <c r="BH411"/>
  <c r="BG411"/>
  <c r="BF411"/>
  <c r="T411"/>
  <c r="R411"/>
  <c r="P411"/>
  <c r="BK411"/>
  <c r="J411"/>
  <c r="BE411"/>
  <c r="BI408"/>
  <c r="BH408"/>
  <c r="BG408"/>
  <c r="BF408"/>
  <c r="T408"/>
  <c r="R408"/>
  <c r="P408"/>
  <c r="BK408"/>
  <c r="J408"/>
  <c r="BE408"/>
  <c r="BI405"/>
  <c r="BH405"/>
  <c r="BG405"/>
  <c r="BF405"/>
  <c r="T405"/>
  <c r="R405"/>
  <c r="P405"/>
  <c r="BK405"/>
  <c r="J405"/>
  <c r="BE405"/>
  <c r="BI402"/>
  <c r="BH402"/>
  <c r="BG402"/>
  <c r="BF402"/>
  <c r="T402"/>
  <c r="R402"/>
  <c r="P402"/>
  <c r="BK402"/>
  <c r="J402"/>
  <c r="BE402"/>
  <c r="BI399"/>
  <c r="BH399"/>
  <c r="BG399"/>
  <c r="BF399"/>
  <c r="T399"/>
  <c r="R399"/>
  <c r="P399"/>
  <c r="BK399"/>
  <c r="J399"/>
  <c r="BE399"/>
  <c r="BI394"/>
  <c r="BH394"/>
  <c r="BG394"/>
  <c r="BF394"/>
  <c r="T394"/>
  <c r="R394"/>
  <c r="P394"/>
  <c r="BK394"/>
  <c r="J394"/>
  <c r="BE394"/>
  <c r="BI389"/>
  <c r="BH389"/>
  <c r="BG389"/>
  <c r="BF389"/>
  <c r="T389"/>
  <c r="R389"/>
  <c r="P389"/>
  <c r="BK389"/>
  <c r="J389"/>
  <c r="BE389"/>
  <c r="BI384"/>
  <c r="BH384"/>
  <c r="BG384"/>
  <c r="BF384"/>
  <c r="T384"/>
  <c r="R384"/>
  <c r="P384"/>
  <c r="BK384"/>
  <c r="J384"/>
  <c r="BE384"/>
  <c r="BI379"/>
  <c r="BH379"/>
  <c r="BG379"/>
  <c r="BF379"/>
  <c r="T379"/>
  <c r="R379"/>
  <c r="P379"/>
  <c r="BK379"/>
  <c r="J379"/>
  <c r="BE379"/>
  <c r="BI374"/>
  <c r="BH374"/>
  <c r="BG374"/>
  <c r="BF374"/>
  <c r="T374"/>
  <c r="R374"/>
  <c r="P374"/>
  <c r="BK374"/>
  <c r="J374"/>
  <c r="BE374"/>
  <c r="BI369"/>
  <c r="BH369"/>
  <c r="BG369"/>
  <c r="BF369"/>
  <c r="T369"/>
  <c r="R369"/>
  <c r="P369"/>
  <c r="BK369"/>
  <c r="J369"/>
  <c r="BE369"/>
  <c r="BI364"/>
  <c r="BH364"/>
  <c r="BG364"/>
  <c r="BF364"/>
  <c r="T364"/>
  <c r="R364"/>
  <c r="P364"/>
  <c r="BK364"/>
  <c r="J364"/>
  <c r="BE364"/>
  <c r="BI359"/>
  <c r="BH359"/>
  <c r="BG359"/>
  <c r="BF359"/>
  <c r="T359"/>
  <c r="R359"/>
  <c r="P359"/>
  <c r="BK359"/>
  <c r="J359"/>
  <c r="BE359"/>
  <c r="BI354"/>
  <c r="BH354"/>
  <c r="BG354"/>
  <c r="BF354"/>
  <c r="T354"/>
  <c r="T353"/>
  <c r="R354"/>
  <c r="R353"/>
  <c r="P354"/>
  <c r="P353"/>
  <c r="BK354"/>
  <c r="BK353"/>
  <c r="J353"/>
  <c r="J354"/>
  <c r="BE354"/>
  <c r="J69"/>
  <c r="BI348"/>
  <c r="BH348"/>
  <c r="BG348"/>
  <c r="BF348"/>
  <c r="T348"/>
  <c r="R348"/>
  <c r="P348"/>
  <c r="BK348"/>
  <c r="J348"/>
  <c r="BE348"/>
  <c r="BI343"/>
  <c r="BH343"/>
  <c r="BG343"/>
  <c r="BF343"/>
  <c r="T343"/>
  <c r="R343"/>
  <c r="P343"/>
  <c r="BK343"/>
  <c r="J343"/>
  <c r="BE343"/>
  <c r="BI338"/>
  <c r="BH338"/>
  <c r="BG338"/>
  <c r="BF338"/>
  <c r="T338"/>
  <c r="R338"/>
  <c r="P338"/>
  <c r="BK338"/>
  <c r="J338"/>
  <c r="BE338"/>
  <c r="BI333"/>
  <c r="BH333"/>
  <c r="BG333"/>
  <c r="BF333"/>
  <c r="T333"/>
  <c r="T332"/>
  <c r="R333"/>
  <c r="R332"/>
  <c r="P333"/>
  <c r="P332"/>
  <c r="BK333"/>
  <c r="BK332"/>
  <c r="J332"/>
  <c r="J333"/>
  <c r="BE333"/>
  <c r="J68"/>
  <c r="BI328"/>
  <c r="BH328"/>
  <c r="BG328"/>
  <c r="BF328"/>
  <c r="T328"/>
  <c r="R328"/>
  <c r="P328"/>
  <c r="BK328"/>
  <c r="J328"/>
  <c r="BE328"/>
  <c r="BI322"/>
  <c r="BH322"/>
  <c r="BG322"/>
  <c r="BF322"/>
  <c r="T322"/>
  <c r="R322"/>
  <c r="P322"/>
  <c r="BK322"/>
  <c r="J322"/>
  <c r="BE322"/>
  <c r="BI316"/>
  <c r="BH316"/>
  <c r="BG316"/>
  <c r="BF316"/>
  <c r="T316"/>
  <c r="R316"/>
  <c r="P316"/>
  <c r="BK316"/>
  <c r="J316"/>
  <c r="BE316"/>
  <c r="BI312"/>
  <c r="BH312"/>
  <c r="BG312"/>
  <c r="BF312"/>
  <c r="T312"/>
  <c r="R312"/>
  <c r="P312"/>
  <c r="BK312"/>
  <c r="J312"/>
  <c r="BE312"/>
  <c r="BI306"/>
  <c r="BH306"/>
  <c r="BG306"/>
  <c r="BF306"/>
  <c r="T306"/>
  <c r="R306"/>
  <c r="P306"/>
  <c r="BK306"/>
  <c r="J306"/>
  <c r="BE306"/>
  <c r="BI300"/>
  <c r="BH300"/>
  <c r="BG300"/>
  <c r="BF300"/>
  <c r="T300"/>
  <c r="R300"/>
  <c r="P300"/>
  <c r="BK300"/>
  <c r="J300"/>
  <c r="BE300"/>
  <c r="BI294"/>
  <c r="BH294"/>
  <c r="BG294"/>
  <c r="BF294"/>
  <c r="T294"/>
  <c r="T293"/>
  <c r="R294"/>
  <c r="R293"/>
  <c r="P294"/>
  <c r="P293"/>
  <c r="BK294"/>
  <c r="BK293"/>
  <c r="J293"/>
  <c r="J294"/>
  <c r="BE294"/>
  <c r="J67"/>
  <c r="BI290"/>
  <c r="BH290"/>
  <c r="BG290"/>
  <c r="BF290"/>
  <c r="T290"/>
  <c r="R290"/>
  <c r="P290"/>
  <c r="BK290"/>
  <c r="J290"/>
  <c r="BE290"/>
  <c r="BI285"/>
  <c r="BH285"/>
  <c r="BG285"/>
  <c r="BF285"/>
  <c r="T285"/>
  <c r="R285"/>
  <c r="P285"/>
  <c r="BK285"/>
  <c r="J285"/>
  <c r="BE285"/>
  <c r="BI280"/>
  <c r="BH280"/>
  <c r="BG280"/>
  <c r="BF280"/>
  <c r="T280"/>
  <c r="R280"/>
  <c r="P280"/>
  <c r="BK280"/>
  <c r="J280"/>
  <c r="BE280"/>
  <c r="BI274"/>
  <c r="BH274"/>
  <c r="BG274"/>
  <c r="BF274"/>
  <c r="T274"/>
  <c r="R274"/>
  <c r="P274"/>
  <c r="BK274"/>
  <c r="J274"/>
  <c r="BE274"/>
  <c r="BI269"/>
  <c r="BH269"/>
  <c r="BG269"/>
  <c r="BF269"/>
  <c r="T269"/>
  <c r="R269"/>
  <c r="P269"/>
  <c r="BK269"/>
  <c r="J269"/>
  <c r="BE269"/>
  <c r="BI263"/>
  <c r="BH263"/>
  <c r="BG263"/>
  <c r="BF263"/>
  <c r="T263"/>
  <c r="R263"/>
  <c r="P263"/>
  <c r="BK263"/>
  <c r="J263"/>
  <c r="BE263"/>
  <c r="BI258"/>
  <c r="BH258"/>
  <c r="BG258"/>
  <c r="BF258"/>
  <c r="T258"/>
  <c r="R258"/>
  <c r="P258"/>
  <c r="BK258"/>
  <c r="J258"/>
  <c r="BE258"/>
  <c r="BI253"/>
  <c r="BH253"/>
  <c r="BG253"/>
  <c r="BF253"/>
  <c r="T253"/>
  <c r="R253"/>
  <c r="P253"/>
  <c r="BK253"/>
  <c r="J253"/>
  <c r="BE253"/>
  <c r="BI248"/>
  <c r="BH248"/>
  <c r="BG248"/>
  <c r="BF248"/>
  <c r="T248"/>
  <c r="R248"/>
  <c r="P248"/>
  <c r="BK248"/>
  <c r="J248"/>
  <c r="BE248"/>
  <c r="BI243"/>
  <c r="BH243"/>
  <c r="BG243"/>
  <c r="BF243"/>
  <c r="T243"/>
  <c r="R243"/>
  <c r="P243"/>
  <c r="BK243"/>
  <c r="J243"/>
  <c r="BE243"/>
  <c r="BI238"/>
  <c r="BH238"/>
  <c r="BG238"/>
  <c r="BF238"/>
  <c r="T238"/>
  <c r="T237"/>
  <c r="R238"/>
  <c r="R237"/>
  <c r="P238"/>
  <c r="P237"/>
  <c r="BK238"/>
  <c r="BK237"/>
  <c r="J237"/>
  <c r="J238"/>
  <c r="BE238"/>
  <c r="J66"/>
  <c r="BI232"/>
  <c r="BH232"/>
  <c r="BG232"/>
  <c r="BF232"/>
  <c r="T232"/>
  <c r="R232"/>
  <c r="P232"/>
  <c r="BK232"/>
  <c r="J232"/>
  <c r="BE232"/>
  <c r="BI227"/>
  <c r="BH227"/>
  <c r="BG227"/>
  <c r="BF227"/>
  <c r="T227"/>
  <c r="R227"/>
  <c r="P227"/>
  <c r="BK227"/>
  <c r="J227"/>
  <c r="BE227"/>
  <c r="BI222"/>
  <c r="BH222"/>
  <c r="BG222"/>
  <c r="BF222"/>
  <c r="T222"/>
  <c r="R222"/>
  <c r="P222"/>
  <c r="BK222"/>
  <c r="J222"/>
  <c r="BE222"/>
  <c r="BI217"/>
  <c r="BH217"/>
  <c r="BG217"/>
  <c r="BF217"/>
  <c r="T217"/>
  <c r="R217"/>
  <c r="P217"/>
  <c r="BK217"/>
  <c r="J217"/>
  <c r="BE217"/>
  <c r="BI205"/>
  <c r="BH205"/>
  <c r="BG205"/>
  <c r="BF205"/>
  <c r="T205"/>
  <c r="R205"/>
  <c r="P205"/>
  <c r="BK205"/>
  <c r="J205"/>
  <c r="BE205"/>
  <c r="BI200"/>
  <c r="BH200"/>
  <c r="BG200"/>
  <c r="BF200"/>
  <c r="T200"/>
  <c r="R200"/>
  <c r="P200"/>
  <c r="BK200"/>
  <c r="J200"/>
  <c r="BE200"/>
  <c r="BI195"/>
  <c r="BH195"/>
  <c r="BG195"/>
  <c r="BF195"/>
  <c r="T195"/>
  <c r="R195"/>
  <c r="P195"/>
  <c r="BK195"/>
  <c r="J195"/>
  <c r="BE195"/>
  <c r="BI190"/>
  <c r="BH190"/>
  <c r="BG190"/>
  <c r="BF190"/>
  <c r="T190"/>
  <c r="R190"/>
  <c r="P190"/>
  <c r="BK190"/>
  <c r="J190"/>
  <c r="BE190"/>
  <c r="BI185"/>
  <c r="BH185"/>
  <c r="BG185"/>
  <c r="BF185"/>
  <c r="T185"/>
  <c r="R185"/>
  <c r="P185"/>
  <c r="BK185"/>
  <c r="J185"/>
  <c r="BE185"/>
  <c r="BI179"/>
  <c r="BH179"/>
  <c r="BG179"/>
  <c r="BF179"/>
  <c r="T179"/>
  <c r="R179"/>
  <c r="P179"/>
  <c r="BK179"/>
  <c r="J179"/>
  <c r="BE179"/>
  <c r="BI174"/>
  <c r="BH174"/>
  <c r="BG174"/>
  <c r="BF174"/>
  <c r="T174"/>
  <c r="R174"/>
  <c r="P174"/>
  <c r="BK174"/>
  <c r="J174"/>
  <c r="BE174"/>
  <c r="BI169"/>
  <c r="BH169"/>
  <c r="BG169"/>
  <c r="BF169"/>
  <c r="T169"/>
  <c r="R169"/>
  <c r="P169"/>
  <c r="BK169"/>
  <c r="J169"/>
  <c r="BE169"/>
  <c r="BI165"/>
  <c r="BH165"/>
  <c r="BG165"/>
  <c r="BF165"/>
  <c r="T165"/>
  <c r="R165"/>
  <c r="P165"/>
  <c r="BK165"/>
  <c r="J165"/>
  <c r="BE165"/>
  <c r="BI160"/>
  <c r="BH160"/>
  <c r="BG160"/>
  <c r="BF160"/>
  <c r="T160"/>
  <c r="R160"/>
  <c r="P160"/>
  <c r="BK160"/>
  <c r="J160"/>
  <c r="BE160"/>
  <c r="BI154"/>
  <c r="BH154"/>
  <c r="BG154"/>
  <c r="BF154"/>
  <c r="T154"/>
  <c r="R154"/>
  <c r="P154"/>
  <c r="BK154"/>
  <c r="J154"/>
  <c r="BE154"/>
  <c r="BI148"/>
  <c r="BH148"/>
  <c r="BG148"/>
  <c r="BF148"/>
  <c r="T148"/>
  <c r="R148"/>
  <c r="P148"/>
  <c r="BK148"/>
  <c r="J148"/>
  <c r="BE148"/>
  <c r="BI143"/>
  <c r="BH143"/>
  <c r="BG143"/>
  <c r="BF143"/>
  <c r="T143"/>
  <c r="R143"/>
  <c r="P143"/>
  <c r="BK143"/>
  <c r="J143"/>
  <c r="BE143"/>
  <c r="BI138"/>
  <c r="BH138"/>
  <c r="BG138"/>
  <c r="BF138"/>
  <c r="T138"/>
  <c r="R138"/>
  <c r="P138"/>
  <c r="BK138"/>
  <c r="J138"/>
  <c r="BE138"/>
  <c r="BI133"/>
  <c r="BH133"/>
  <c r="BG133"/>
  <c r="BF133"/>
  <c r="T133"/>
  <c r="R133"/>
  <c r="P133"/>
  <c r="BK133"/>
  <c r="J133"/>
  <c r="BE133"/>
  <c r="BI126"/>
  <c r="BH126"/>
  <c r="BG126"/>
  <c r="BF126"/>
  <c r="T126"/>
  <c r="R126"/>
  <c r="P126"/>
  <c r="BK126"/>
  <c r="J126"/>
  <c r="BE126"/>
  <c r="BI121"/>
  <c r="BH121"/>
  <c r="BG121"/>
  <c r="BF121"/>
  <c r="T121"/>
  <c r="R121"/>
  <c r="P121"/>
  <c r="BK121"/>
  <c r="J121"/>
  <c r="BE121"/>
  <c r="BI116"/>
  <c r="BH116"/>
  <c r="BG116"/>
  <c r="BF116"/>
  <c r="T116"/>
  <c r="R116"/>
  <c r="P116"/>
  <c r="BK116"/>
  <c r="J116"/>
  <c r="BE116"/>
  <c r="BI111"/>
  <c r="BH111"/>
  <c r="BG111"/>
  <c r="BF111"/>
  <c r="T111"/>
  <c r="R111"/>
  <c r="P111"/>
  <c r="BK111"/>
  <c r="J111"/>
  <c r="BE111"/>
  <c r="BI106"/>
  <c r="BH106"/>
  <c r="BG106"/>
  <c r="BF106"/>
  <c r="T106"/>
  <c r="R106"/>
  <c r="P106"/>
  <c r="BK106"/>
  <c r="J106"/>
  <c r="BE106"/>
  <c r="BI101"/>
  <c r="BH101"/>
  <c r="BG101"/>
  <c r="BF101"/>
  <c r="T101"/>
  <c r="R101"/>
  <c r="P101"/>
  <c r="BK101"/>
  <c r="J101"/>
  <c r="BE101"/>
  <c r="BI96"/>
  <c r="F39"/>
  <c i="1" r="BD68"/>
  <c i="11" r="BH96"/>
  <c r="F38"/>
  <c i="1" r="BC68"/>
  <c i="11" r="BG96"/>
  <c r="F37"/>
  <c i="1" r="BB68"/>
  <c i="11" r="BF96"/>
  <c r="J36"/>
  <c i="1" r="AW68"/>
  <c i="11" r="F36"/>
  <c i="1" r="BA68"/>
  <c i="11" r="T96"/>
  <c r="T95"/>
  <c r="T94"/>
  <c r="T93"/>
  <c r="R96"/>
  <c r="R95"/>
  <c r="R94"/>
  <c r="R93"/>
  <c r="P96"/>
  <c r="P95"/>
  <c r="P94"/>
  <c r="P93"/>
  <c i="1" r="AU68"/>
  <c i="11" r="BK96"/>
  <c r="BK95"/>
  <c r="J95"/>
  <c r="BK94"/>
  <c r="J94"/>
  <c r="BK93"/>
  <c r="J93"/>
  <c r="J63"/>
  <c r="J32"/>
  <c i="1" r="AG68"/>
  <c i="11" r="J96"/>
  <c r="BE96"/>
  <c r="J35"/>
  <c i="1" r="AV68"/>
  <c i="11" r="F35"/>
  <c i="1" r="AZ68"/>
  <c i="11" r="J65"/>
  <c r="J64"/>
  <c r="J90"/>
  <c r="J89"/>
  <c r="F89"/>
  <c r="F87"/>
  <c r="E85"/>
  <c r="J59"/>
  <c r="J58"/>
  <c r="F58"/>
  <c r="F56"/>
  <c r="E54"/>
  <c r="J41"/>
  <c r="J20"/>
  <c r="E20"/>
  <c r="F90"/>
  <c r="F59"/>
  <c r="J19"/>
  <c r="J14"/>
  <c r="J87"/>
  <c r="J56"/>
  <c r="E7"/>
  <c r="E81"/>
  <c r="E50"/>
  <c i="10" r="J37"/>
  <c r="J36"/>
  <c i="1" r="AY66"/>
  <c i="10" r="J35"/>
  <c i="1" r="AX66"/>
  <c i="10" r="BI151"/>
  <c r="BH151"/>
  <c r="BG151"/>
  <c r="BF151"/>
  <c r="T151"/>
  <c r="R151"/>
  <c r="P151"/>
  <c r="BK151"/>
  <c r="J151"/>
  <c r="BE151"/>
  <c r="BI146"/>
  <c r="BH146"/>
  <c r="BG146"/>
  <c r="BF146"/>
  <c r="T146"/>
  <c r="R146"/>
  <c r="P146"/>
  <c r="BK146"/>
  <c r="J146"/>
  <c r="BE146"/>
  <c r="BI141"/>
  <c r="BH141"/>
  <c r="BG141"/>
  <c r="BF141"/>
  <c r="T141"/>
  <c r="R141"/>
  <c r="P141"/>
  <c r="BK141"/>
  <c r="J141"/>
  <c r="BE141"/>
  <c r="BI136"/>
  <c r="BH136"/>
  <c r="BG136"/>
  <c r="BF136"/>
  <c r="T136"/>
  <c r="R136"/>
  <c r="P136"/>
  <c r="BK136"/>
  <c r="J136"/>
  <c r="BE136"/>
  <c r="BI131"/>
  <c r="BH131"/>
  <c r="BG131"/>
  <c r="BF131"/>
  <c r="T131"/>
  <c r="R131"/>
  <c r="P131"/>
  <c r="BK131"/>
  <c r="J131"/>
  <c r="BE131"/>
  <c r="BI126"/>
  <c r="BH126"/>
  <c r="BG126"/>
  <c r="BF126"/>
  <c r="T126"/>
  <c r="T125"/>
  <c r="T124"/>
  <c r="R126"/>
  <c r="R125"/>
  <c r="R124"/>
  <c r="P126"/>
  <c r="P125"/>
  <c r="P124"/>
  <c r="BK126"/>
  <c r="BK125"/>
  <c r="J125"/>
  <c r="BK124"/>
  <c r="J124"/>
  <c r="J126"/>
  <c r="BE126"/>
  <c r="J63"/>
  <c r="J62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6"/>
  <c r="F37"/>
  <c i="1" r="BD66"/>
  <c i="10" r="BH86"/>
  <c r="F36"/>
  <c i="1" r="BC66"/>
  <c i="10" r="BG86"/>
  <c r="F35"/>
  <c i="1" r="BB66"/>
  <c i="10" r="BF86"/>
  <c r="J34"/>
  <c i="1" r="AW66"/>
  <c i="10" r="F34"/>
  <c i="1" r="BA66"/>
  <c i="10" r="T86"/>
  <c r="T85"/>
  <c r="T84"/>
  <c r="T83"/>
  <c r="R86"/>
  <c r="R85"/>
  <c r="R84"/>
  <c r="R83"/>
  <c r="P86"/>
  <c r="P85"/>
  <c r="P84"/>
  <c r="P83"/>
  <c i="1" r="AU66"/>
  <c i="10" r="BK86"/>
  <c r="BK85"/>
  <c r="J85"/>
  <c r="BK84"/>
  <c r="J84"/>
  <c r="BK83"/>
  <c r="J83"/>
  <c r="J59"/>
  <c r="J30"/>
  <c i="1" r="AG66"/>
  <c i="10" r="J86"/>
  <c r="BE86"/>
  <c r="J33"/>
  <c i="1" r="AV66"/>
  <c i="10" r="F33"/>
  <c i="1" r="AZ66"/>
  <c i="10" r="J61"/>
  <c r="J60"/>
  <c r="J80"/>
  <c r="J79"/>
  <c r="F79"/>
  <c r="F77"/>
  <c r="E75"/>
  <c r="J55"/>
  <c r="J54"/>
  <c r="F54"/>
  <c r="F52"/>
  <c r="E50"/>
  <c r="J39"/>
  <c r="J18"/>
  <c r="E18"/>
  <c r="F80"/>
  <c r="F55"/>
  <c r="J17"/>
  <c r="J12"/>
  <c r="J77"/>
  <c r="J52"/>
  <c r="E7"/>
  <c r="E73"/>
  <c r="E48"/>
  <c i="9" r="J39"/>
  <c r="J38"/>
  <c i="1" r="AY65"/>
  <c i="9" r="J37"/>
  <c i="1" r="AX65"/>
  <c i="9" r="BI462"/>
  <c r="BH462"/>
  <c r="BG462"/>
  <c r="BF462"/>
  <c r="T462"/>
  <c r="R462"/>
  <c r="P462"/>
  <c r="BK462"/>
  <c r="J462"/>
  <c r="BE462"/>
  <c r="BI460"/>
  <c r="BH460"/>
  <c r="BG460"/>
  <c r="BF460"/>
  <c r="T460"/>
  <c r="T459"/>
  <c r="R460"/>
  <c r="R459"/>
  <c r="P460"/>
  <c r="P459"/>
  <c r="BK460"/>
  <c r="BK459"/>
  <c r="J459"/>
  <c r="J460"/>
  <c r="BE460"/>
  <c r="J67"/>
  <c r="BI457"/>
  <c r="BH457"/>
  <c r="BG457"/>
  <c r="BF457"/>
  <c r="T457"/>
  <c r="R457"/>
  <c r="P457"/>
  <c r="BK457"/>
  <c r="J457"/>
  <c r="BE457"/>
  <c r="BI455"/>
  <c r="BH455"/>
  <c r="BG455"/>
  <c r="BF455"/>
  <c r="T455"/>
  <c r="R455"/>
  <c r="P455"/>
  <c r="BK455"/>
  <c r="J455"/>
  <c r="BE455"/>
  <c r="BI453"/>
  <c r="BH453"/>
  <c r="BG453"/>
  <c r="BF453"/>
  <c r="T453"/>
  <c r="R453"/>
  <c r="P453"/>
  <c r="BK453"/>
  <c r="J453"/>
  <c r="BE453"/>
  <c r="BI451"/>
  <c r="BH451"/>
  <c r="BG451"/>
  <c r="BF451"/>
  <c r="T451"/>
  <c r="R451"/>
  <c r="P451"/>
  <c r="BK451"/>
  <c r="J451"/>
  <c r="BE451"/>
  <c r="BI449"/>
  <c r="BH449"/>
  <c r="BG449"/>
  <c r="BF449"/>
  <c r="T449"/>
  <c r="R449"/>
  <c r="P449"/>
  <c r="BK449"/>
  <c r="J449"/>
  <c r="BE449"/>
  <c r="BI445"/>
  <c r="BH445"/>
  <c r="BG445"/>
  <c r="BF445"/>
  <c r="T445"/>
  <c r="R445"/>
  <c r="P445"/>
  <c r="BK445"/>
  <c r="J445"/>
  <c r="BE445"/>
  <c r="BI443"/>
  <c r="BH443"/>
  <c r="BG443"/>
  <c r="BF443"/>
  <c r="T443"/>
  <c r="R443"/>
  <c r="P443"/>
  <c r="BK443"/>
  <c r="J443"/>
  <c r="BE443"/>
  <c r="BI441"/>
  <c r="BH441"/>
  <c r="BG441"/>
  <c r="BF441"/>
  <c r="T441"/>
  <c r="R441"/>
  <c r="P441"/>
  <c r="BK441"/>
  <c r="J441"/>
  <c r="BE441"/>
  <c r="BI439"/>
  <c r="BH439"/>
  <c r="BG439"/>
  <c r="BF439"/>
  <c r="T439"/>
  <c r="R439"/>
  <c r="P439"/>
  <c r="BK439"/>
  <c r="J439"/>
  <c r="BE439"/>
  <c r="BI437"/>
  <c r="BH437"/>
  <c r="BG437"/>
  <c r="BF437"/>
  <c r="T437"/>
  <c r="R437"/>
  <c r="P437"/>
  <c r="BK437"/>
  <c r="J437"/>
  <c r="BE437"/>
  <c r="BI433"/>
  <c r="BH433"/>
  <c r="BG433"/>
  <c r="BF433"/>
  <c r="T433"/>
  <c r="R433"/>
  <c r="P433"/>
  <c r="BK433"/>
  <c r="J433"/>
  <c r="BE433"/>
  <c r="BI429"/>
  <c r="BH429"/>
  <c r="BG429"/>
  <c r="BF429"/>
  <c r="T429"/>
  <c r="R429"/>
  <c r="P429"/>
  <c r="BK429"/>
  <c r="J429"/>
  <c r="BE429"/>
  <c r="BI427"/>
  <c r="BH427"/>
  <c r="BG427"/>
  <c r="BF427"/>
  <c r="T427"/>
  <c r="R427"/>
  <c r="P427"/>
  <c r="BK427"/>
  <c r="J427"/>
  <c r="BE427"/>
  <c r="BI425"/>
  <c r="BH425"/>
  <c r="BG425"/>
  <c r="BF425"/>
  <c r="T425"/>
  <c r="R425"/>
  <c r="P425"/>
  <c r="BK425"/>
  <c r="J425"/>
  <c r="BE425"/>
  <c r="BI423"/>
  <c r="BH423"/>
  <c r="BG423"/>
  <c r="BF423"/>
  <c r="T423"/>
  <c r="R423"/>
  <c r="P423"/>
  <c r="BK423"/>
  <c r="J423"/>
  <c r="BE423"/>
  <c r="BI421"/>
  <c r="BH421"/>
  <c r="BG421"/>
  <c r="BF421"/>
  <c r="T421"/>
  <c r="R421"/>
  <c r="P421"/>
  <c r="BK421"/>
  <c r="J421"/>
  <c r="BE421"/>
  <c r="BI419"/>
  <c r="BH419"/>
  <c r="BG419"/>
  <c r="BF419"/>
  <c r="T419"/>
  <c r="R419"/>
  <c r="P419"/>
  <c r="BK419"/>
  <c r="J419"/>
  <c r="BE419"/>
  <c r="BI417"/>
  <c r="BH417"/>
  <c r="BG417"/>
  <c r="BF417"/>
  <c r="T417"/>
  <c r="R417"/>
  <c r="P417"/>
  <c r="BK417"/>
  <c r="J417"/>
  <c r="BE417"/>
  <c r="BI415"/>
  <c r="BH415"/>
  <c r="BG415"/>
  <c r="BF415"/>
  <c r="T415"/>
  <c r="R415"/>
  <c r="P415"/>
  <c r="BK415"/>
  <c r="J415"/>
  <c r="BE415"/>
  <c r="BI413"/>
  <c r="BH413"/>
  <c r="BG413"/>
  <c r="BF413"/>
  <c r="T413"/>
  <c r="R413"/>
  <c r="P413"/>
  <c r="BK413"/>
  <c r="J413"/>
  <c r="BE413"/>
  <c r="BI409"/>
  <c r="BH409"/>
  <c r="BG409"/>
  <c r="BF409"/>
  <c r="T409"/>
  <c r="R409"/>
  <c r="P409"/>
  <c r="BK409"/>
  <c r="J409"/>
  <c r="BE409"/>
  <c r="BI407"/>
  <c r="BH407"/>
  <c r="BG407"/>
  <c r="BF407"/>
  <c r="T407"/>
  <c r="R407"/>
  <c r="P407"/>
  <c r="BK407"/>
  <c r="J407"/>
  <c r="BE407"/>
  <c r="BI405"/>
  <c r="BH405"/>
  <c r="BG405"/>
  <c r="BF405"/>
  <c r="T405"/>
  <c r="R405"/>
  <c r="P405"/>
  <c r="BK405"/>
  <c r="J405"/>
  <c r="BE405"/>
  <c r="BI403"/>
  <c r="BH403"/>
  <c r="BG403"/>
  <c r="BF403"/>
  <c r="T403"/>
  <c r="R403"/>
  <c r="P403"/>
  <c r="BK403"/>
  <c r="J403"/>
  <c r="BE403"/>
  <c r="BI399"/>
  <c r="BH399"/>
  <c r="BG399"/>
  <c r="BF399"/>
  <c r="T399"/>
  <c r="R399"/>
  <c r="P399"/>
  <c r="BK399"/>
  <c r="J399"/>
  <c r="BE399"/>
  <c r="BI397"/>
  <c r="BH397"/>
  <c r="BG397"/>
  <c r="BF397"/>
  <c r="T397"/>
  <c r="R397"/>
  <c r="P397"/>
  <c r="BK397"/>
  <c r="J397"/>
  <c r="BE397"/>
  <c r="BI393"/>
  <c r="BH393"/>
  <c r="BG393"/>
  <c r="BF393"/>
  <c r="T393"/>
  <c r="R393"/>
  <c r="P393"/>
  <c r="BK393"/>
  <c r="J393"/>
  <c r="BE393"/>
  <c r="BI391"/>
  <c r="BH391"/>
  <c r="BG391"/>
  <c r="BF391"/>
  <c r="T391"/>
  <c r="R391"/>
  <c r="P391"/>
  <c r="BK391"/>
  <c r="J391"/>
  <c r="BE391"/>
  <c r="BI389"/>
  <c r="BH389"/>
  <c r="BG389"/>
  <c r="BF389"/>
  <c r="T389"/>
  <c r="R389"/>
  <c r="P389"/>
  <c r="BK389"/>
  <c r="J389"/>
  <c r="BE389"/>
  <c r="BI385"/>
  <c r="BH385"/>
  <c r="BG385"/>
  <c r="BF385"/>
  <c r="T385"/>
  <c r="R385"/>
  <c r="P385"/>
  <c r="BK385"/>
  <c r="J385"/>
  <c r="BE385"/>
  <c r="BI383"/>
  <c r="BH383"/>
  <c r="BG383"/>
  <c r="BF383"/>
  <c r="T383"/>
  <c r="R383"/>
  <c r="P383"/>
  <c r="BK383"/>
  <c r="J383"/>
  <c r="BE383"/>
  <c r="BI381"/>
  <c r="BH381"/>
  <c r="BG381"/>
  <c r="BF381"/>
  <c r="T381"/>
  <c r="R381"/>
  <c r="P381"/>
  <c r="BK381"/>
  <c r="J381"/>
  <c r="BE381"/>
  <c r="BI379"/>
  <c r="BH379"/>
  <c r="BG379"/>
  <c r="BF379"/>
  <c r="T379"/>
  <c r="R379"/>
  <c r="P379"/>
  <c r="BK379"/>
  <c r="J379"/>
  <c r="BE379"/>
  <c r="BI375"/>
  <c r="BH375"/>
  <c r="BG375"/>
  <c r="BF375"/>
  <c r="T375"/>
  <c r="R375"/>
  <c r="P375"/>
  <c r="BK375"/>
  <c r="J375"/>
  <c r="BE375"/>
  <c r="BI373"/>
  <c r="BH373"/>
  <c r="BG373"/>
  <c r="BF373"/>
  <c r="T373"/>
  <c r="R373"/>
  <c r="P373"/>
  <c r="BK373"/>
  <c r="J373"/>
  <c r="BE373"/>
  <c r="BI371"/>
  <c r="BH371"/>
  <c r="BG371"/>
  <c r="BF371"/>
  <c r="T371"/>
  <c r="R371"/>
  <c r="P371"/>
  <c r="BK371"/>
  <c r="J371"/>
  <c r="BE371"/>
  <c r="BI369"/>
  <c r="BH369"/>
  <c r="BG369"/>
  <c r="BF369"/>
  <c r="T369"/>
  <c r="R369"/>
  <c r="P369"/>
  <c r="BK369"/>
  <c r="J369"/>
  <c r="BE369"/>
  <c r="BI367"/>
  <c r="BH367"/>
  <c r="BG367"/>
  <c r="BF367"/>
  <c r="T367"/>
  <c r="R367"/>
  <c r="P367"/>
  <c r="BK367"/>
  <c r="J367"/>
  <c r="BE367"/>
  <c r="BI365"/>
  <c r="BH365"/>
  <c r="BG365"/>
  <c r="BF365"/>
  <c r="T365"/>
  <c r="R365"/>
  <c r="P365"/>
  <c r="BK365"/>
  <c r="J365"/>
  <c r="BE365"/>
  <c r="BI363"/>
  <c r="BH363"/>
  <c r="BG363"/>
  <c r="BF363"/>
  <c r="T363"/>
  <c r="R363"/>
  <c r="P363"/>
  <c r="BK363"/>
  <c r="J363"/>
  <c r="BE363"/>
  <c r="BI361"/>
  <c r="BH361"/>
  <c r="BG361"/>
  <c r="BF361"/>
  <c r="T361"/>
  <c r="R361"/>
  <c r="P361"/>
  <c r="BK361"/>
  <c r="J361"/>
  <c r="BE361"/>
  <c r="BI359"/>
  <c r="BH359"/>
  <c r="BG359"/>
  <c r="BF359"/>
  <c r="T359"/>
  <c r="R359"/>
  <c r="P359"/>
  <c r="BK359"/>
  <c r="J359"/>
  <c r="BE359"/>
  <c r="BI357"/>
  <c r="BH357"/>
  <c r="BG357"/>
  <c r="BF357"/>
  <c r="T357"/>
  <c r="R357"/>
  <c r="P357"/>
  <c r="BK357"/>
  <c r="J357"/>
  <c r="BE357"/>
  <c r="BI355"/>
  <c r="BH355"/>
  <c r="BG355"/>
  <c r="BF355"/>
  <c r="T355"/>
  <c r="R355"/>
  <c r="P355"/>
  <c r="BK355"/>
  <c r="J355"/>
  <c r="BE355"/>
  <c r="BI353"/>
  <c r="BH353"/>
  <c r="BG353"/>
  <c r="BF353"/>
  <c r="T353"/>
  <c r="R353"/>
  <c r="P353"/>
  <c r="BK353"/>
  <c r="J353"/>
  <c r="BE353"/>
  <c r="BI351"/>
  <c r="BH351"/>
  <c r="BG351"/>
  <c r="BF351"/>
  <c r="T351"/>
  <c r="R351"/>
  <c r="P351"/>
  <c r="BK351"/>
  <c r="J351"/>
  <c r="BE351"/>
  <c r="BI349"/>
  <c r="BH349"/>
  <c r="BG349"/>
  <c r="BF349"/>
  <c r="T349"/>
  <c r="R349"/>
  <c r="P349"/>
  <c r="BK349"/>
  <c r="J349"/>
  <c r="BE349"/>
  <c r="BI347"/>
  <c r="BH347"/>
  <c r="BG347"/>
  <c r="BF347"/>
  <c r="T347"/>
  <c r="R347"/>
  <c r="P347"/>
  <c r="BK347"/>
  <c r="J347"/>
  <c r="BE347"/>
  <c r="BI345"/>
  <c r="BH345"/>
  <c r="BG345"/>
  <c r="BF345"/>
  <c r="T345"/>
  <c r="R345"/>
  <c r="P345"/>
  <c r="BK345"/>
  <c r="J345"/>
  <c r="BE345"/>
  <c r="BI343"/>
  <c r="BH343"/>
  <c r="BG343"/>
  <c r="BF343"/>
  <c r="T343"/>
  <c r="R343"/>
  <c r="P343"/>
  <c r="BK343"/>
  <c r="J343"/>
  <c r="BE343"/>
  <c r="BI339"/>
  <c r="BH339"/>
  <c r="BG339"/>
  <c r="BF339"/>
  <c r="T339"/>
  <c r="R339"/>
  <c r="P339"/>
  <c r="BK339"/>
  <c r="J339"/>
  <c r="BE339"/>
  <c r="BI337"/>
  <c r="BH337"/>
  <c r="BG337"/>
  <c r="BF337"/>
  <c r="T337"/>
  <c r="R337"/>
  <c r="P337"/>
  <c r="BK337"/>
  <c r="J337"/>
  <c r="BE337"/>
  <c r="BI335"/>
  <c r="BH335"/>
  <c r="BG335"/>
  <c r="BF335"/>
  <c r="T335"/>
  <c r="R335"/>
  <c r="P335"/>
  <c r="BK335"/>
  <c r="J335"/>
  <c r="BE335"/>
  <c r="BI333"/>
  <c r="BH333"/>
  <c r="BG333"/>
  <c r="BF333"/>
  <c r="T333"/>
  <c r="R333"/>
  <c r="P333"/>
  <c r="BK333"/>
  <c r="J333"/>
  <c r="BE333"/>
  <c r="BI331"/>
  <c r="BH331"/>
  <c r="BG331"/>
  <c r="BF331"/>
  <c r="T331"/>
  <c r="R331"/>
  <c r="P331"/>
  <c r="BK331"/>
  <c r="J331"/>
  <c r="BE331"/>
  <c r="BI329"/>
  <c r="BH329"/>
  <c r="BG329"/>
  <c r="BF329"/>
  <c r="T329"/>
  <c r="T328"/>
  <c r="R329"/>
  <c r="R328"/>
  <c r="P329"/>
  <c r="P328"/>
  <c r="BK329"/>
  <c r="BK328"/>
  <c r="J328"/>
  <c r="J329"/>
  <c r="BE329"/>
  <c r="J66"/>
  <c r="BI326"/>
  <c r="BH326"/>
  <c r="BG326"/>
  <c r="BF326"/>
  <c r="T326"/>
  <c r="R326"/>
  <c r="P326"/>
  <c r="BK326"/>
  <c r="J326"/>
  <c r="BE326"/>
  <c r="BI324"/>
  <c r="BH324"/>
  <c r="BG324"/>
  <c r="BF324"/>
  <c r="T324"/>
  <c r="R324"/>
  <c r="P324"/>
  <c r="BK324"/>
  <c r="J324"/>
  <c r="BE324"/>
  <c r="BI322"/>
  <c r="BH322"/>
  <c r="BG322"/>
  <c r="BF322"/>
  <c r="T322"/>
  <c r="R322"/>
  <c r="P322"/>
  <c r="BK322"/>
  <c r="J322"/>
  <c r="BE322"/>
  <c r="BI320"/>
  <c r="BH320"/>
  <c r="BG320"/>
  <c r="BF320"/>
  <c r="T320"/>
  <c r="R320"/>
  <c r="P320"/>
  <c r="BK320"/>
  <c r="J320"/>
  <c r="BE320"/>
  <c r="BI318"/>
  <c r="BH318"/>
  <c r="BG318"/>
  <c r="BF318"/>
  <c r="T318"/>
  <c r="R318"/>
  <c r="P318"/>
  <c r="BK318"/>
  <c r="J318"/>
  <c r="BE318"/>
  <c r="BI314"/>
  <c r="BH314"/>
  <c r="BG314"/>
  <c r="BF314"/>
  <c r="T314"/>
  <c r="R314"/>
  <c r="P314"/>
  <c r="BK314"/>
  <c r="J314"/>
  <c r="BE314"/>
  <c r="BI310"/>
  <c r="BH310"/>
  <c r="BG310"/>
  <c r="BF310"/>
  <c r="T310"/>
  <c r="R310"/>
  <c r="P310"/>
  <c r="BK310"/>
  <c r="J310"/>
  <c r="BE310"/>
  <c r="BI308"/>
  <c r="BH308"/>
  <c r="BG308"/>
  <c r="BF308"/>
  <c r="T308"/>
  <c r="R308"/>
  <c r="P308"/>
  <c r="BK308"/>
  <c r="J308"/>
  <c r="BE308"/>
  <c r="BI306"/>
  <c r="BH306"/>
  <c r="BG306"/>
  <c r="BF306"/>
  <c r="T306"/>
  <c r="R306"/>
  <c r="P306"/>
  <c r="BK306"/>
  <c r="J306"/>
  <c r="BE306"/>
  <c r="BI304"/>
  <c r="BH304"/>
  <c r="BG304"/>
  <c r="BF304"/>
  <c r="T304"/>
  <c r="R304"/>
  <c r="P304"/>
  <c r="BK304"/>
  <c r="J304"/>
  <c r="BE304"/>
  <c r="BI302"/>
  <c r="BH302"/>
  <c r="BG302"/>
  <c r="BF302"/>
  <c r="T302"/>
  <c r="R302"/>
  <c r="P302"/>
  <c r="BK302"/>
  <c r="J302"/>
  <c r="BE302"/>
  <c r="BI300"/>
  <c r="BH300"/>
  <c r="BG300"/>
  <c r="BF300"/>
  <c r="T300"/>
  <c r="R300"/>
  <c r="P300"/>
  <c r="BK300"/>
  <c r="J300"/>
  <c r="BE300"/>
  <c r="BI298"/>
  <c r="BH298"/>
  <c r="BG298"/>
  <c r="BF298"/>
  <c r="T298"/>
  <c r="R298"/>
  <c r="P298"/>
  <c r="BK298"/>
  <c r="J298"/>
  <c r="BE298"/>
  <c r="BI296"/>
  <c r="BH296"/>
  <c r="BG296"/>
  <c r="BF296"/>
  <c r="T296"/>
  <c r="R296"/>
  <c r="P296"/>
  <c r="BK296"/>
  <c r="J296"/>
  <c r="BE296"/>
  <c r="BI294"/>
  <c r="BH294"/>
  <c r="BG294"/>
  <c r="BF294"/>
  <c r="T294"/>
  <c r="R294"/>
  <c r="P294"/>
  <c r="BK294"/>
  <c r="J294"/>
  <c r="BE294"/>
  <c r="BI292"/>
  <c r="BH292"/>
  <c r="BG292"/>
  <c r="BF292"/>
  <c r="T292"/>
  <c r="R292"/>
  <c r="P292"/>
  <c r="BK292"/>
  <c r="J292"/>
  <c r="BE292"/>
  <c r="BI290"/>
  <c r="BH290"/>
  <c r="BG290"/>
  <c r="BF290"/>
  <c r="T290"/>
  <c r="R290"/>
  <c r="P290"/>
  <c r="BK290"/>
  <c r="J290"/>
  <c r="BE290"/>
  <c r="BI288"/>
  <c r="BH288"/>
  <c r="BG288"/>
  <c r="BF288"/>
  <c r="T288"/>
  <c r="R288"/>
  <c r="P288"/>
  <c r="BK288"/>
  <c r="J288"/>
  <c r="BE288"/>
  <c r="BI286"/>
  <c r="BH286"/>
  <c r="BG286"/>
  <c r="BF286"/>
  <c r="T286"/>
  <c r="R286"/>
  <c r="P286"/>
  <c r="BK286"/>
  <c r="J286"/>
  <c r="BE286"/>
  <c r="BI284"/>
  <c r="BH284"/>
  <c r="BG284"/>
  <c r="BF284"/>
  <c r="T284"/>
  <c r="R284"/>
  <c r="P284"/>
  <c r="BK284"/>
  <c r="J284"/>
  <c r="BE284"/>
  <c r="BI282"/>
  <c r="BH282"/>
  <c r="BG282"/>
  <c r="BF282"/>
  <c r="T282"/>
  <c r="R282"/>
  <c r="P282"/>
  <c r="BK282"/>
  <c r="J282"/>
  <c r="BE282"/>
  <c r="BI278"/>
  <c r="BH278"/>
  <c r="BG278"/>
  <c r="BF278"/>
  <c r="T278"/>
  <c r="R278"/>
  <c r="P278"/>
  <c r="BK278"/>
  <c r="J278"/>
  <c r="BE278"/>
  <c r="BI274"/>
  <c r="BH274"/>
  <c r="BG274"/>
  <c r="BF274"/>
  <c r="T274"/>
  <c r="R274"/>
  <c r="P274"/>
  <c r="BK274"/>
  <c r="J274"/>
  <c r="BE274"/>
  <c r="BI270"/>
  <c r="BH270"/>
  <c r="BG270"/>
  <c r="BF270"/>
  <c r="T270"/>
  <c r="R270"/>
  <c r="P270"/>
  <c r="BK270"/>
  <c r="J270"/>
  <c r="BE270"/>
  <c r="BI266"/>
  <c r="BH266"/>
  <c r="BG266"/>
  <c r="BF266"/>
  <c r="T266"/>
  <c r="R266"/>
  <c r="P266"/>
  <c r="BK266"/>
  <c r="J266"/>
  <c r="BE266"/>
  <c r="BI262"/>
  <c r="BH262"/>
  <c r="BG262"/>
  <c r="BF262"/>
  <c r="T262"/>
  <c r="R262"/>
  <c r="P262"/>
  <c r="BK262"/>
  <c r="J262"/>
  <c r="BE262"/>
  <c r="BI258"/>
  <c r="BH258"/>
  <c r="BG258"/>
  <c r="BF258"/>
  <c r="T258"/>
  <c r="R258"/>
  <c r="P258"/>
  <c r="BK258"/>
  <c r="J258"/>
  <c r="BE258"/>
  <c r="BI254"/>
  <c r="BH254"/>
  <c r="BG254"/>
  <c r="BF254"/>
  <c r="T254"/>
  <c r="R254"/>
  <c r="P254"/>
  <c r="BK254"/>
  <c r="J254"/>
  <c r="BE254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4"/>
  <c r="BH224"/>
  <c r="BG224"/>
  <c r="BF224"/>
  <c r="T224"/>
  <c r="T223"/>
  <c r="R224"/>
  <c r="R223"/>
  <c r="P224"/>
  <c r="P223"/>
  <c r="BK224"/>
  <c r="BK223"/>
  <c r="J223"/>
  <c r="J224"/>
  <c r="BE224"/>
  <c r="J65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5"/>
  <c r="BH215"/>
  <c r="BG215"/>
  <c r="BF215"/>
  <c r="T215"/>
  <c r="R215"/>
  <c r="P215"/>
  <c r="BK215"/>
  <c r="J215"/>
  <c r="BE215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199"/>
  <c r="BH199"/>
  <c r="BG199"/>
  <c r="BF199"/>
  <c r="T199"/>
  <c r="R199"/>
  <c r="P199"/>
  <c r="BK199"/>
  <c r="J199"/>
  <c r="BE199"/>
  <c r="BI195"/>
  <c r="BH195"/>
  <c r="BG195"/>
  <c r="BF195"/>
  <c r="T195"/>
  <c r="R195"/>
  <c r="P195"/>
  <c r="BK195"/>
  <c r="J195"/>
  <c r="BE195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3"/>
  <c r="BH163"/>
  <c r="BG163"/>
  <c r="BF163"/>
  <c r="T163"/>
  <c r="R163"/>
  <c r="P163"/>
  <c r="BK163"/>
  <c r="J163"/>
  <c r="BE163"/>
  <c r="BI159"/>
  <c r="BH159"/>
  <c r="BG159"/>
  <c r="BF159"/>
  <c r="T159"/>
  <c r="R159"/>
  <c r="P159"/>
  <c r="BK159"/>
  <c r="J159"/>
  <c r="BE159"/>
  <c r="BI155"/>
  <c r="BH155"/>
  <c r="BG155"/>
  <c r="BF155"/>
  <c r="T155"/>
  <c r="R155"/>
  <c r="P155"/>
  <c r="BK155"/>
  <c r="J155"/>
  <c r="BE155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19"/>
  <c r="BH119"/>
  <c r="BG119"/>
  <c r="BF119"/>
  <c r="T119"/>
  <c r="R119"/>
  <c r="P119"/>
  <c r="BK119"/>
  <c r="J119"/>
  <c r="BE119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7"/>
  <c r="BH97"/>
  <c r="BG97"/>
  <c r="BF97"/>
  <c r="T97"/>
  <c r="R97"/>
  <c r="P97"/>
  <c r="BK97"/>
  <c r="J97"/>
  <c r="BE97"/>
  <c r="BI93"/>
  <c r="BH93"/>
  <c r="BG93"/>
  <c r="BF93"/>
  <c r="T93"/>
  <c r="R93"/>
  <c r="P93"/>
  <c r="BK93"/>
  <c r="J93"/>
  <c r="BE93"/>
  <c r="BI91"/>
  <c r="F39"/>
  <c i="1" r="BD65"/>
  <c i="9" r="BH91"/>
  <c r="F38"/>
  <c i="1" r="BC65"/>
  <c i="9" r="BG91"/>
  <c r="F37"/>
  <c i="1" r="BB65"/>
  <c i="9" r="BF91"/>
  <c r="J36"/>
  <c i="1" r="AW65"/>
  <c i="9" r="F36"/>
  <c i="1" r="BA65"/>
  <c i="9" r="T91"/>
  <c r="T90"/>
  <c r="T89"/>
  <c r="R91"/>
  <c r="R90"/>
  <c r="R89"/>
  <c r="P91"/>
  <c r="P90"/>
  <c r="P89"/>
  <c i="1" r="AU65"/>
  <c i="9" r="BK91"/>
  <c r="BK90"/>
  <c r="J90"/>
  <c r="BK89"/>
  <c r="J89"/>
  <c r="J63"/>
  <c r="J32"/>
  <c i="1" r="AG65"/>
  <c i="9" r="J91"/>
  <c r="BE91"/>
  <c r="J35"/>
  <c i="1" r="AV65"/>
  <c i="9" r="F35"/>
  <c i="1" r="AZ65"/>
  <c i="9" r="J64"/>
  <c r="J86"/>
  <c r="J85"/>
  <c r="F85"/>
  <c r="F83"/>
  <c r="E81"/>
  <c r="J59"/>
  <c r="J58"/>
  <c r="F58"/>
  <c r="F56"/>
  <c r="E54"/>
  <c r="J41"/>
  <c r="J20"/>
  <c r="E20"/>
  <c r="F86"/>
  <c r="F59"/>
  <c r="J19"/>
  <c r="J14"/>
  <c r="J83"/>
  <c r="J56"/>
  <c r="E7"/>
  <c r="E77"/>
  <c r="E50"/>
  <c i="8" r="J39"/>
  <c r="J38"/>
  <c i="1" r="AY64"/>
  <c i="8" r="J37"/>
  <c i="1" r="AX64"/>
  <c i="8" r="BI462"/>
  <c r="BH462"/>
  <c r="BG462"/>
  <c r="BF462"/>
  <c r="T462"/>
  <c r="R462"/>
  <c r="P462"/>
  <c r="BK462"/>
  <c r="J462"/>
  <c r="BE462"/>
  <c r="BI460"/>
  <c r="BH460"/>
  <c r="BG460"/>
  <c r="BF460"/>
  <c r="T460"/>
  <c r="T459"/>
  <c r="R460"/>
  <c r="R459"/>
  <c r="P460"/>
  <c r="P459"/>
  <c r="BK460"/>
  <c r="BK459"/>
  <c r="J459"/>
  <c r="J460"/>
  <c r="BE460"/>
  <c r="J67"/>
  <c r="BI457"/>
  <c r="BH457"/>
  <c r="BG457"/>
  <c r="BF457"/>
  <c r="T457"/>
  <c r="R457"/>
  <c r="P457"/>
  <c r="BK457"/>
  <c r="J457"/>
  <c r="BE457"/>
  <c r="BI455"/>
  <c r="BH455"/>
  <c r="BG455"/>
  <c r="BF455"/>
  <c r="T455"/>
  <c r="R455"/>
  <c r="P455"/>
  <c r="BK455"/>
  <c r="J455"/>
  <c r="BE455"/>
  <c r="BI453"/>
  <c r="BH453"/>
  <c r="BG453"/>
  <c r="BF453"/>
  <c r="T453"/>
  <c r="R453"/>
  <c r="P453"/>
  <c r="BK453"/>
  <c r="J453"/>
  <c r="BE453"/>
  <c r="BI451"/>
  <c r="BH451"/>
  <c r="BG451"/>
  <c r="BF451"/>
  <c r="T451"/>
  <c r="R451"/>
  <c r="P451"/>
  <c r="BK451"/>
  <c r="J451"/>
  <c r="BE451"/>
  <c r="BI449"/>
  <c r="BH449"/>
  <c r="BG449"/>
  <c r="BF449"/>
  <c r="T449"/>
  <c r="R449"/>
  <c r="P449"/>
  <c r="BK449"/>
  <c r="J449"/>
  <c r="BE449"/>
  <c r="BI445"/>
  <c r="BH445"/>
  <c r="BG445"/>
  <c r="BF445"/>
  <c r="T445"/>
  <c r="R445"/>
  <c r="P445"/>
  <c r="BK445"/>
  <c r="J445"/>
  <c r="BE445"/>
  <c r="BI443"/>
  <c r="BH443"/>
  <c r="BG443"/>
  <c r="BF443"/>
  <c r="T443"/>
  <c r="R443"/>
  <c r="P443"/>
  <c r="BK443"/>
  <c r="J443"/>
  <c r="BE443"/>
  <c r="BI441"/>
  <c r="BH441"/>
  <c r="BG441"/>
  <c r="BF441"/>
  <c r="T441"/>
  <c r="R441"/>
  <c r="P441"/>
  <c r="BK441"/>
  <c r="J441"/>
  <c r="BE441"/>
  <c r="BI439"/>
  <c r="BH439"/>
  <c r="BG439"/>
  <c r="BF439"/>
  <c r="T439"/>
  <c r="R439"/>
  <c r="P439"/>
  <c r="BK439"/>
  <c r="J439"/>
  <c r="BE439"/>
  <c r="BI437"/>
  <c r="BH437"/>
  <c r="BG437"/>
  <c r="BF437"/>
  <c r="T437"/>
  <c r="R437"/>
  <c r="P437"/>
  <c r="BK437"/>
  <c r="J437"/>
  <c r="BE437"/>
  <c r="BI435"/>
  <c r="BH435"/>
  <c r="BG435"/>
  <c r="BF435"/>
  <c r="T435"/>
  <c r="R435"/>
  <c r="P435"/>
  <c r="BK435"/>
  <c r="J435"/>
  <c r="BE435"/>
  <c r="BI433"/>
  <c r="BH433"/>
  <c r="BG433"/>
  <c r="BF433"/>
  <c r="T433"/>
  <c r="R433"/>
  <c r="P433"/>
  <c r="BK433"/>
  <c r="J433"/>
  <c r="BE433"/>
  <c r="BI431"/>
  <c r="BH431"/>
  <c r="BG431"/>
  <c r="BF431"/>
  <c r="T431"/>
  <c r="R431"/>
  <c r="P431"/>
  <c r="BK431"/>
  <c r="J431"/>
  <c r="BE431"/>
  <c r="BI429"/>
  <c r="BH429"/>
  <c r="BG429"/>
  <c r="BF429"/>
  <c r="T429"/>
  <c r="R429"/>
  <c r="P429"/>
  <c r="BK429"/>
  <c r="J429"/>
  <c r="BE429"/>
  <c r="BI427"/>
  <c r="BH427"/>
  <c r="BG427"/>
  <c r="BF427"/>
  <c r="T427"/>
  <c r="R427"/>
  <c r="P427"/>
  <c r="BK427"/>
  <c r="J427"/>
  <c r="BE427"/>
  <c r="BI425"/>
  <c r="BH425"/>
  <c r="BG425"/>
  <c r="BF425"/>
  <c r="T425"/>
  <c r="R425"/>
  <c r="P425"/>
  <c r="BK425"/>
  <c r="J425"/>
  <c r="BE425"/>
  <c r="BI423"/>
  <c r="BH423"/>
  <c r="BG423"/>
  <c r="BF423"/>
  <c r="T423"/>
  <c r="R423"/>
  <c r="P423"/>
  <c r="BK423"/>
  <c r="J423"/>
  <c r="BE423"/>
  <c r="BI421"/>
  <c r="BH421"/>
  <c r="BG421"/>
  <c r="BF421"/>
  <c r="T421"/>
  <c r="R421"/>
  <c r="P421"/>
  <c r="BK421"/>
  <c r="J421"/>
  <c r="BE421"/>
  <c r="BI419"/>
  <c r="BH419"/>
  <c r="BG419"/>
  <c r="BF419"/>
  <c r="T419"/>
  <c r="R419"/>
  <c r="P419"/>
  <c r="BK419"/>
  <c r="J419"/>
  <c r="BE419"/>
  <c r="BI417"/>
  <c r="BH417"/>
  <c r="BG417"/>
  <c r="BF417"/>
  <c r="T417"/>
  <c r="R417"/>
  <c r="P417"/>
  <c r="BK417"/>
  <c r="J417"/>
  <c r="BE417"/>
  <c r="BI415"/>
  <c r="BH415"/>
  <c r="BG415"/>
  <c r="BF415"/>
  <c r="T415"/>
  <c r="R415"/>
  <c r="P415"/>
  <c r="BK415"/>
  <c r="J415"/>
  <c r="BE415"/>
  <c r="BI413"/>
  <c r="BH413"/>
  <c r="BG413"/>
  <c r="BF413"/>
  <c r="T413"/>
  <c r="R413"/>
  <c r="P413"/>
  <c r="BK413"/>
  <c r="J413"/>
  <c r="BE413"/>
  <c r="BI411"/>
  <c r="BH411"/>
  <c r="BG411"/>
  <c r="BF411"/>
  <c r="T411"/>
  <c r="R411"/>
  <c r="P411"/>
  <c r="BK411"/>
  <c r="J411"/>
  <c r="BE411"/>
  <c r="BI409"/>
  <c r="BH409"/>
  <c r="BG409"/>
  <c r="BF409"/>
  <c r="T409"/>
  <c r="R409"/>
  <c r="P409"/>
  <c r="BK409"/>
  <c r="J409"/>
  <c r="BE409"/>
  <c r="BI405"/>
  <c r="BH405"/>
  <c r="BG405"/>
  <c r="BF405"/>
  <c r="T405"/>
  <c r="R405"/>
  <c r="P405"/>
  <c r="BK405"/>
  <c r="J405"/>
  <c r="BE405"/>
  <c r="BI403"/>
  <c r="BH403"/>
  <c r="BG403"/>
  <c r="BF403"/>
  <c r="T403"/>
  <c r="R403"/>
  <c r="P403"/>
  <c r="BK403"/>
  <c r="J403"/>
  <c r="BE403"/>
  <c r="BI399"/>
  <c r="BH399"/>
  <c r="BG399"/>
  <c r="BF399"/>
  <c r="T399"/>
  <c r="R399"/>
  <c r="P399"/>
  <c r="BK399"/>
  <c r="J399"/>
  <c r="BE399"/>
  <c r="BI397"/>
  <c r="BH397"/>
  <c r="BG397"/>
  <c r="BF397"/>
  <c r="T397"/>
  <c r="R397"/>
  <c r="P397"/>
  <c r="BK397"/>
  <c r="J397"/>
  <c r="BE397"/>
  <c r="BI395"/>
  <c r="BH395"/>
  <c r="BG395"/>
  <c r="BF395"/>
  <c r="T395"/>
  <c r="R395"/>
  <c r="P395"/>
  <c r="BK395"/>
  <c r="J395"/>
  <c r="BE395"/>
  <c r="BI391"/>
  <c r="BH391"/>
  <c r="BG391"/>
  <c r="BF391"/>
  <c r="T391"/>
  <c r="R391"/>
  <c r="P391"/>
  <c r="BK391"/>
  <c r="J391"/>
  <c r="BE391"/>
  <c r="BI389"/>
  <c r="BH389"/>
  <c r="BG389"/>
  <c r="BF389"/>
  <c r="T389"/>
  <c r="R389"/>
  <c r="P389"/>
  <c r="BK389"/>
  <c r="J389"/>
  <c r="BE389"/>
  <c r="BI387"/>
  <c r="BH387"/>
  <c r="BG387"/>
  <c r="BF387"/>
  <c r="T387"/>
  <c r="R387"/>
  <c r="P387"/>
  <c r="BK387"/>
  <c r="J387"/>
  <c r="BE387"/>
  <c r="BI385"/>
  <c r="BH385"/>
  <c r="BG385"/>
  <c r="BF385"/>
  <c r="T385"/>
  <c r="R385"/>
  <c r="P385"/>
  <c r="BK385"/>
  <c r="J385"/>
  <c r="BE385"/>
  <c r="BI381"/>
  <c r="BH381"/>
  <c r="BG381"/>
  <c r="BF381"/>
  <c r="T381"/>
  <c r="R381"/>
  <c r="P381"/>
  <c r="BK381"/>
  <c r="J381"/>
  <c r="BE381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5"/>
  <c r="BH375"/>
  <c r="BG375"/>
  <c r="BF375"/>
  <c r="T375"/>
  <c r="R375"/>
  <c r="P375"/>
  <c r="BK375"/>
  <c r="J375"/>
  <c r="BE375"/>
  <c r="BI373"/>
  <c r="BH373"/>
  <c r="BG373"/>
  <c r="BF373"/>
  <c r="T373"/>
  <c r="R373"/>
  <c r="P373"/>
  <c r="BK373"/>
  <c r="J373"/>
  <c r="BE373"/>
  <c r="BI371"/>
  <c r="BH371"/>
  <c r="BG371"/>
  <c r="BF371"/>
  <c r="T371"/>
  <c r="R371"/>
  <c r="P371"/>
  <c r="BK371"/>
  <c r="J371"/>
  <c r="BE371"/>
  <c r="BI369"/>
  <c r="BH369"/>
  <c r="BG369"/>
  <c r="BF369"/>
  <c r="T369"/>
  <c r="R369"/>
  <c r="P369"/>
  <c r="BK369"/>
  <c r="J369"/>
  <c r="BE369"/>
  <c r="BI367"/>
  <c r="BH367"/>
  <c r="BG367"/>
  <c r="BF367"/>
  <c r="T367"/>
  <c r="R367"/>
  <c r="P367"/>
  <c r="BK367"/>
  <c r="J367"/>
  <c r="BE367"/>
  <c r="BI365"/>
  <c r="BH365"/>
  <c r="BG365"/>
  <c r="BF365"/>
  <c r="T365"/>
  <c r="R365"/>
  <c r="P365"/>
  <c r="BK365"/>
  <c r="J365"/>
  <c r="BE365"/>
  <c r="BI363"/>
  <c r="BH363"/>
  <c r="BG363"/>
  <c r="BF363"/>
  <c r="T363"/>
  <c r="R363"/>
  <c r="P363"/>
  <c r="BK363"/>
  <c r="J363"/>
  <c r="BE363"/>
  <c r="BI361"/>
  <c r="BH361"/>
  <c r="BG361"/>
  <c r="BF361"/>
  <c r="T361"/>
  <c r="R361"/>
  <c r="P361"/>
  <c r="BK361"/>
  <c r="J361"/>
  <c r="BE361"/>
  <c r="BI359"/>
  <c r="BH359"/>
  <c r="BG359"/>
  <c r="BF359"/>
  <c r="T359"/>
  <c r="R359"/>
  <c r="P359"/>
  <c r="BK359"/>
  <c r="J359"/>
  <c r="BE359"/>
  <c r="BI357"/>
  <c r="BH357"/>
  <c r="BG357"/>
  <c r="BF357"/>
  <c r="T357"/>
  <c r="R357"/>
  <c r="P357"/>
  <c r="BK357"/>
  <c r="J357"/>
  <c r="BE357"/>
  <c r="BI355"/>
  <c r="BH355"/>
  <c r="BG355"/>
  <c r="BF355"/>
  <c r="T355"/>
  <c r="R355"/>
  <c r="P355"/>
  <c r="BK355"/>
  <c r="J355"/>
  <c r="BE355"/>
  <c r="BI353"/>
  <c r="BH353"/>
  <c r="BG353"/>
  <c r="BF353"/>
  <c r="T353"/>
  <c r="R353"/>
  <c r="P353"/>
  <c r="BK353"/>
  <c r="J353"/>
  <c r="BE353"/>
  <c r="BI351"/>
  <c r="BH351"/>
  <c r="BG351"/>
  <c r="BF351"/>
  <c r="T351"/>
  <c r="R351"/>
  <c r="P351"/>
  <c r="BK351"/>
  <c r="J351"/>
  <c r="BE351"/>
  <c r="BI349"/>
  <c r="BH349"/>
  <c r="BG349"/>
  <c r="BF349"/>
  <c r="T349"/>
  <c r="R349"/>
  <c r="P349"/>
  <c r="BK349"/>
  <c r="J349"/>
  <c r="BE349"/>
  <c r="BI347"/>
  <c r="BH347"/>
  <c r="BG347"/>
  <c r="BF347"/>
  <c r="T347"/>
  <c r="R347"/>
  <c r="P347"/>
  <c r="BK347"/>
  <c r="J347"/>
  <c r="BE347"/>
  <c r="BI343"/>
  <c r="BH343"/>
  <c r="BG343"/>
  <c r="BF343"/>
  <c r="T343"/>
  <c r="R343"/>
  <c r="P343"/>
  <c r="BK343"/>
  <c r="J343"/>
  <c r="BE343"/>
  <c r="BI341"/>
  <c r="BH341"/>
  <c r="BG341"/>
  <c r="BF341"/>
  <c r="T341"/>
  <c r="R341"/>
  <c r="P341"/>
  <c r="BK341"/>
  <c r="J341"/>
  <c r="BE341"/>
  <c r="BI339"/>
  <c r="BH339"/>
  <c r="BG339"/>
  <c r="BF339"/>
  <c r="T339"/>
  <c r="R339"/>
  <c r="P339"/>
  <c r="BK339"/>
  <c r="J339"/>
  <c r="BE339"/>
  <c r="BI337"/>
  <c r="BH337"/>
  <c r="BG337"/>
  <c r="BF337"/>
  <c r="T337"/>
  <c r="R337"/>
  <c r="P337"/>
  <c r="BK337"/>
  <c r="J337"/>
  <c r="BE337"/>
  <c r="BI335"/>
  <c r="BH335"/>
  <c r="BG335"/>
  <c r="BF335"/>
  <c r="T335"/>
  <c r="R335"/>
  <c r="P335"/>
  <c r="BK335"/>
  <c r="J335"/>
  <c r="BE335"/>
  <c r="BI333"/>
  <c r="BH333"/>
  <c r="BG333"/>
  <c r="BF333"/>
  <c r="T333"/>
  <c r="T332"/>
  <c r="R333"/>
  <c r="R332"/>
  <c r="P333"/>
  <c r="P332"/>
  <c r="BK333"/>
  <c r="BK332"/>
  <c r="J332"/>
  <c r="J333"/>
  <c r="BE333"/>
  <c r="J66"/>
  <c r="BI330"/>
  <c r="BH330"/>
  <c r="BG330"/>
  <c r="BF330"/>
  <c r="T330"/>
  <c r="R330"/>
  <c r="P330"/>
  <c r="BK330"/>
  <c r="J330"/>
  <c r="BE330"/>
  <c r="BI328"/>
  <c r="BH328"/>
  <c r="BG328"/>
  <c r="BF328"/>
  <c r="T328"/>
  <c r="R328"/>
  <c r="P328"/>
  <c r="BK328"/>
  <c r="J328"/>
  <c r="BE328"/>
  <c r="BI326"/>
  <c r="BH326"/>
  <c r="BG326"/>
  <c r="BF326"/>
  <c r="T326"/>
  <c r="R326"/>
  <c r="P326"/>
  <c r="BK326"/>
  <c r="J326"/>
  <c r="BE326"/>
  <c r="BI324"/>
  <c r="BH324"/>
  <c r="BG324"/>
  <c r="BF324"/>
  <c r="T324"/>
  <c r="R324"/>
  <c r="P324"/>
  <c r="BK324"/>
  <c r="J324"/>
  <c r="BE324"/>
  <c r="BI320"/>
  <c r="BH320"/>
  <c r="BG320"/>
  <c r="BF320"/>
  <c r="T320"/>
  <c r="R320"/>
  <c r="P320"/>
  <c r="BK320"/>
  <c r="J320"/>
  <c r="BE320"/>
  <c r="BI316"/>
  <c r="BH316"/>
  <c r="BG316"/>
  <c r="BF316"/>
  <c r="T316"/>
  <c r="R316"/>
  <c r="P316"/>
  <c r="BK316"/>
  <c r="J316"/>
  <c r="BE316"/>
  <c r="BI312"/>
  <c r="BH312"/>
  <c r="BG312"/>
  <c r="BF312"/>
  <c r="T312"/>
  <c r="R312"/>
  <c r="P312"/>
  <c r="BK312"/>
  <c r="J312"/>
  <c r="BE312"/>
  <c r="BI310"/>
  <c r="BH310"/>
  <c r="BG310"/>
  <c r="BF310"/>
  <c r="T310"/>
  <c r="R310"/>
  <c r="P310"/>
  <c r="BK310"/>
  <c r="J310"/>
  <c r="BE310"/>
  <c r="BI308"/>
  <c r="BH308"/>
  <c r="BG308"/>
  <c r="BF308"/>
  <c r="T308"/>
  <c r="R308"/>
  <c r="P308"/>
  <c r="BK308"/>
  <c r="J308"/>
  <c r="BE308"/>
  <c r="BI306"/>
  <c r="BH306"/>
  <c r="BG306"/>
  <c r="BF306"/>
  <c r="T306"/>
  <c r="R306"/>
  <c r="P306"/>
  <c r="BK306"/>
  <c r="J306"/>
  <c r="BE306"/>
  <c r="BI304"/>
  <c r="BH304"/>
  <c r="BG304"/>
  <c r="BF304"/>
  <c r="T304"/>
  <c r="R304"/>
  <c r="P304"/>
  <c r="BK304"/>
  <c r="J304"/>
  <c r="BE304"/>
  <c r="BI302"/>
  <c r="BH302"/>
  <c r="BG302"/>
  <c r="BF302"/>
  <c r="T302"/>
  <c r="R302"/>
  <c r="P302"/>
  <c r="BK302"/>
  <c r="J302"/>
  <c r="BE302"/>
  <c r="BI300"/>
  <c r="BH300"/>
  <c r="BG300"/>
  <c r="BF300"/>
  <c r="T300"/>
  <c r="R300"/>
  <c r="P300"/>
  <c r="BK300"/>
  <c r="J300"/>
  <c r="BE300"/>
  <c r="BI298"/>
  <c r="BH298"/>
  <c r="BG298"/>
  <c r="BF298"/>
  <c r="T298"/>
  <c r="R298"/>
  <c r="P298"/>
  <c r="BK298"/>
  <c r="J298"/>
  <c r="BE298"/>
  <c r="BI296"/>
  <c r="BH296"/>
  <c r="BG296"/>
  <c r="BF296"/>
  <c r="T296"/>
  <c r="R296"/>
  <c r="P296"/>
  <c r="BK296"/>
  <c r="J296"/>
  <c r="BE296"/>
  <c r="BI294"/>
  <c r="BH294"/>
  <c r="BG294"/>
  <c r="BF294"/>
  <c r="T294"/>
  <c r="R294"/>
  <c r="P294"/>
  <c r="BK294"/>
  <c r="J294"/>
  <c r="BE294"/>
  <c r="BI292"/>
  <c r="BH292"/>
  <c r="BG292"/>
  <c r="BF292"/>
  <c r="T292"/>
  <c r="R292"/>
  <c r="P292"/>
  <c r="BK292"/>
  <c r="J292"/>
  <c r="BE292"/>
  <c r="BI290"/>
  <c r="BH290"/>
  <c r="BG290"/>
  <c r="BF290"/>
  <c r="T290"/>
  <c r="R290"/>
  <c r="P290"/>
  <c r="BK290"/>
  <c r="J290"/>
  <c r="BE290"/>
  <c r="BI288"/>
  <c r="BH288"/>
  <c r="BG288"/>
  <c r="BF288"/>
  <c r="T288"/>
  <c r="R288"/>
  <c r="P288"/>
  <c r="BK288"/>
  <c r="J288"/>
  <c r="BE288"/>
  <c r="BI284"/>
  <c r="BH284"/>
  <c r="BG284"/>
  <c r="BF284"/>
  <c r="T284"/>
  <c r="R284"/>
  <c r="P284"/>
  <c r="BK284"/>
  <c r="J284"/>
  <c r="BE284"/>
  <c r="BI282"/>
  <c r="BH282"/>
  <c r="BG282"/>
  <c r="BF282"/>
  <c r="T282"/>
  <c r="R282"/>
  <c r="P282"/>
  <c r="BK282"/>
  <c r="J282"/>
  <c r="BE282"/>
  <c r="BI278"/>
  <c r="BH278"/>
  <c r="BG278"/>
  <c r="BF278"/>
  <c r="T278"/>
  <c r="R278"/>
  <c r="P278"/>
  <c r="BK278"/>
  <c r="J278"/>
  <c r="BE278"/>
  <c r="BI274"/>
  <c r="BH274"/>
  <c r="BG274"/>
  <c r="BF274"/>
  <c r="T274"/>
  <c r="R274"/>
  <c r="P274"/>
  <c r="BK274"/>
  <c r="J274"/>
  <c r="BE274"/>
  <c r="BI270"/>
  <c r="BH270"/>
  <c r="BG270"/>
  <c r="BF270"/>
  <c r="T270"/>
  <c r="R270"/>
  <c r="P270"/>
  <c r="BK270"/>
  <c r="J270"/>
  <c r="BE270"/>
  <c r="BI266"/>
  <c r="BH266"/>
  <c r="BG266"/>
  <c r="BF266"/>
  <c r="T266"/>
  <c r="R266"/>
  <c r="P266"/>
  <c r="BK266"/>
  <c r="J266"/>
  <c r="BE266"/>
  <c r="BI262"/>
  <c r="BH262"/>
  <c r="BG262"/>
  <c r="BF262"/>
  <c r="T262"/>
  <c r="R262"/>
  <c r="P262"/>
  <c r="BK262"/>
  <c r="J262"/>
  <c r="BE262"/>
  <c r="BI258"/>
  <c r="BH258"/>
  <c r="BG258"/>
  <c r="BF258"/>
  <c r="T258"/>
  <c r="R258"/>
  <c r="P258"/>
  <c r="BK258"/>
  <c r="J258"/>
  <c r="BE258"/>
  <c r="BI254"/>
  <c r="BH254"/>
  <c r="BG254"/>
  <c r="BF254"/>
  <c r="T254"/>
  <c r="R254"/>
  <c r="P254"/>
  <c r="BK254"/>
  <c r="J254"/>
  <c r="BE254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6"/>
  <c r="BH226"/>
  <c r="BG226"/>
  <c r="BF226"/>
  <c r="T226"/>
  <c r="T225"/>
  <c r="R226"/>
  <c r="R225"/>
  <c r="P226"/>
  <c r="P225"/>
  <c r="BK226"/>
  <c r="BK225"/>
  <c r="J225"/>
  <c r="J226"/>
  <c r="BE226"/>
  <c r="J6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7"/>
  <c r="BH217"/>
  <c r="BG217"/>
  <c r="BF217"/>
  <c r="T217"/>
  <c r="R217"/>
  <c r="P217"/>
  <c r="BK217"/>
  <c r="J217"/>
  <c r="BE217"/>
  <c r="BI213"/>
  <c r="BH213"/>
  <c r="BG213"/>
  <c r="BF213"/>
  <c r="T213"/>
  <c r="R213"/>
  <c r="P213"/>
  <c r="BK213"/>
  <c r="J213"/>
  <c r="BE213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7"/>
  <c r="BH197"/>
  <c r="BG197"/>
  <c r="BF197"/>
  <c r="T197"/>
  <c r="R197"/>
  <c r="P197"/>
  <c r="BK197"/>
  <c r="J197"/>
  <c r="BE197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3"/>
  <c r="BH163"/>
  <c r="BG163"/>
  <c r="BF163"/>
  <c r="T163"/>
  <c r="R163"/>
  <c r="P163"/>
  <c r="BK163"/>
  <c r="J163"/>
  <c r="BE163"/>
  <c r="BI159"/>
  <c r="BH159"/>
  <c r="BG159"/>
  <c r="BF159"/>
  <c r="T159"/>
  <c r="R159"/>
  <c r="P159"/>
  <c r="BK159"/>
  <c r="J159"/>
  <c r="BE159"/>
  <c r="BI155"/>
  <c r="BH155"/>
  <c r="BG155"/>
  <c r="BF155"/>
  <c r="T155"/>
  <c r="R155"/>
  <c r="P155"/>
  <c r="BK155"/>
  <c r="J155"/>
  <c r="BE155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19"/>
  <c r="BH119"/>
  <c r="BG119"/>
  <c r="BF119"/>
  <c r="T119"/>
  <c r="R119"/>
  <c r="P119"/>
  <c r="BK119"/>
  <c r="J119"/>
  <c r="BE119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7"/>
  <c r="BH97"/>
  <c r="BG97"/>
  <c r="BF97"/>
  <c r="T97"/>
  <c r="R97"/>
  <c r="P97"/>
  <c r="BK97"/>
  <c r="J97"/>
  <c r="BE97"/>
  <c r="BI93"/>
  <c r="BH93"/>
  <c r="BG93"/>
  <c r="BF93"/>
  <c r="T93"/>
  <c r="R93"/>
  <c r="P93"/>
  <c r="BK93"/>
  <c r="J93"/>
  <c r="BE93"/>
  <c r="BI91"/>
  <c r="F39"/>
  <c i="1" r="BD64"/>
  <c i="8" r="BH91"/>
  <c r="F38"/>
  <c i="1" r="BC64"/>
  <c i="8" r="BG91"/>
  <c r="F37"/>
  <c i="1" r="BB64"/>
  <c i="8" r="BF91"/>
  <c r="J36"/>
  <c i="1" r="AW64"/>
  <c i="8" r="F36"/>
  <c i="1" r="BA64"/>
  <c i="8" r="T91"/>
  <c r="T90"/>
  <c r="T89"/>
  <c r="R91"/>
  <c r="R90"/>
  <c r="R89"/>
  <c r="P91"/>
  <c r="P90"/>
  <c r="P89"/>
  <c i="1" r="AU64"/>
  <c i="8" r="BK91"/>
  <c r="BK90"/>
  <c r="J90"/>
  <c r="BK89"/>
  <c r="J89"/>
  <c r="J63"/>
  <c r="J32"/>
  <c i="1" r="AG64"/>
  <c i="8" r="J91"/>
  <c r="BE91"/>
  <c r="J35"/>
  <c i="1" r="AV64"/>
  <c i="8" r="F35"/>
  <c i="1" r="AZ64"/>
  <c i="8" r="J64"/>
  <c r="J86"/>
  <c r="J85"/>
  <c r="F85"/>
  <c r="F83"/>
  <c r="E81"/>
  <c r="J59"/>
  <c r="J58"/>
  <c r="F58"/>
  <c r="F56"/>
  <c r="E54"/>
  <c r="J41"/>
  <c r="J20"/>
  <c r="E20"/>
  <c r="F86"/>
  <c r="F59"/>
  <c r="J19"/>
  <c r="J14"/>
  <c r="J83"/>
  <c r="J56"/>
  <c r="E7"/>
  <c r="E77"/>
  <c r="E50"/>
  <c i="7" r="J39"/>
  <c r="J38"/>
  <c i="1" r="AY62"/>
  <c i="7" r="J37"/>
  <c i="1" r="AX62"/>
  <c i="7"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/>
  <c r="BI88"/>
  <c r="F39"/>
  <c i="1" r="BD62"/>
  <c i="7" r="BH88"/>
  <c r="F38"/>
  <c i="1" r="BC62"/>
  <c i="7" r="BG88"/>
  <c r="F37"/>
  <c i="1" r="BB62"/>
  <c i="7" r="BF88"/>
  <c r="J36"/>
  <c i="1" r="AW62"/>
  <c i="7" r="F36"/>
  <c i="1" r="BA62"/>
  <c i="7" r="T88"/>
  <c r="T87"/>
  <c r="T86"/>
  <c r="R88"/>
  <c r="R87"/>
  <c r="R86"/>
  <c r="P88"/>
  <c r="P87"/>
  <c r="P86"/>
  <c i="1" r="AU62"/>
  <c i="7" r="BK88"/>
  <c r="BK87"/>
  <c r="J87"/>
  <c r="BK86"/>
  <c r="J86"/>
  <c r="J63"/>
  <c r="J32"/>
  <c i="1" r="AG62"/>
  <c i="7" r="J88"/>
  <c r="BE88"/>
  <c r="J35"/>
  <c i="1" r="AV62"/>
  <c i="7" r="F35"/>
  <c i="1" r="AZ62"/>
  <c i="7" r="J64"/>
  <c r="J83"/>
  <c r="J82"/>
  <c r="F82"/>
  <c r="F80"/>
  <c r="E78"/>
  <c r="J59"/>
  <c r="J58"/>
  <c r="F58"/>
  <c r="F56"/>
  <c r="E54"/>
  <c r="J41"/>
  <c r="J20"/>
  <c r="E20"/>
  <c r="F83"/>
  <c r="F59"/>
  <c r="J19"/>
  <c r="J14"/>
  <c r="J80"/>
  <c r="J56"/>
  <c r="E7"/>
  <c r="E74"/>
  <c r="E50"/>
  <c i="6" r="J39"/>
  <c r="J38"/>
  <c i="1" r="AY61"/>
  <c i="6" r="J37"/>
  <c i="1" r="AX61"/>
  <c i="6" r="BI498"/>
  <c r="BH498"/>
  <c r="BG498"/>
  <c r="BF498"/>
  <c r="T498"/>
  <c r="T497"/>
  <c r="R498"/>
  <c r="R497"/>
  <c r="P498"/>
  <c r="P497"/>
  <c r="BK498"/>
  <c r="BK497"/>
  <c r="J497"/>
  <c r="J498"/>
  <c r="BE498"/>
  <c r="J72"/>
  <c r="BI493"/>
  <c r="BH493"/>
  <c r="BG493"/>
  <c r="BF493"/>
  <c r="T493"/>
  <c r="R493"/>
  <c r="P493"/>
  <c r="BK493"/>
  <c r="J493"/>
  <c r="BE493"/>
  <c r="BI488"/>
  <c r="BH488"/>
  <c r="BG488"/>
  <c r="BF488"/>
  <c r="T488"/>
  <c r="R488"/>
  <c r="P488"/>
  <c r="BK488"/>
  <c r="J488"/>
  <c r="BE488"/>
  <c r="BI483"/>
  <c r="BH483"/>
  <c r="BG483"/>
  <c r="BF483"/>
  <c r="T483"/>
  <c r="R483"/>
  <c r="P483"/>
  <c r="BK483"/>
  <c r="J483"/>
  <c r="BE483"/>
  <c r="BI477"/>
  <c r="BH477"/>
  <c r="BG477"/>
  <c r="BF477"/>
  <c r="T477"/>
  <c r="R477"/>
  <c r="P477"/>
  <c r="BK477"/>
  <c r="J477"/>
  <c r="BE477"/>
  <c r="BI472"/>
  <c r="BH472"/>
  <c r="BG472"/>
  <c r="BF472"/>
  <c r="T472"/>
  <c r="R472"/>
  <c r="P472"/>
  <c r="BK472"/>
  <c r="J472"/>
  <c r="BE472"/>
  <c r="BI467"/>
  <c r="BH467"/>
  <c r="BG467"/>
  <c r="BF467"/>
  <c r="T467"/>
  <c r="T466"/>
  <c r="R467"/>
  <c r="R466"/>
  <c r="P467"/>
  <c r="P466"/>
  <c r="BK467"/>
  <c r="BK466"/>
  <c r="J466"/>
  <c r="J467"/>
  <c r="BE467"/>
  <c r="J71"/>
  <c r="BI461"/>
  <c r="BH461"/>
  <c r="BG461"/>
  <c r="BF461"/>
  <c r="T461"/>
  <c r="R461"/>
  <c r="P461"/>
  <c r="BK461"/>
  <c r="J461"/>
  <c r="BE461"/>
  <c r="BI456"/>
  <c r="BH456"/>
  <c r="BG456"/>
  <c r="BF456"/>
  <c r="T456"/>
  <c r="R456"/>
  <c r="P456"/>
  <c r="BK456"/>
  <c r="J456"/>
  <c r="BE456"/>
  <c r="BI450"/>
  <c r="BH450"/>
  <c r="BG450"/>
  <c r="BF450"/>
  <c r="T450"/>
  <c r="R450"/>
  <c r="P450"/>
  <c r="BK450"/>
  <c r="J450"/>
  <c r="BE450"/>
  <c r="BI445"/>
  <c r="BH445"/>
  <c r="BG445"/>
  <c r="BF445"/>
  <c r="T445"/>
  <c r="R445"/>
  <c r="P445"/>
  <c r="BK445"/>
  <c r="J445"/>
  <c r="BE445"/>
  <c r="BI440"/>
  <c r="BH440"/>
  <c r="BG440"/>
  <c r="BF440"/>
  <c r="T440"/>
  <c r="R440"/>
  <c r="P440"/>
  <c r="BK440"/>
  <c r="J440"/>
  <c r="BE440"/>
  <c r="BI435"/>
  <c r="BH435"/>
  <c r="BG435"/>
  <c r="BF435"/>
  <c r="T435"/>
  <c r="R435"/>
  <c r="P435"/>
  <c r="BK435"/>
  <c r="J435"/>
  <c r="BE435"/>
  <c r="BI430"/>
  <c r="BH430"/>
  <c r="BG430"/>
  <c r="BF430"/>
  <c r="T430"/>
  <c r="T429"/>
  <c r="R430"/>
  <c r="R429"/>
  <c r="P430"/>
  <c r="P429"/>
  <c r="BK430"/>
  <c r="BK429"/>
  <c r="J429"/>
  <c r="J430"/>
  <c r="BE430"/>
  <c r="J70"/>
  <c r="BI424"/>
  <c r="BH424"/>
  <c r="BG424"/>
  <c r="BF424"/>
  <c r="T424"/>
  <c r="R424"/>
  <c r="P424"/>
  <c r="BK424"/>
  <c r="J424"/>
  <c r="BE424"/>
  <c r="BI419"/>
  <c r="BH419"/>
  <c r="BG419"/>
  <c r="BF419"/>
  <c r="T419"/>
  <c r="R419"/>
  <c r="P419"/>
  <c r="BK419"/>
  <c r="J419"/>
  <c r="BE419"/>
  <c r="BI413"/>
  <c r="BH413"/>
  <c r="BG413"/>
  <c r="BF413"/>
  <c r="T413"/>
  <c r="R413"/>
  <c r="P413"/>
  <c r="BK413"/>
  <c r="J413"/>
  <c r="BE413"/>
  <c r="BI408"/>
  <c r="BH408"/>
  <c r="BG408"/>
  <c r="BF408"/>
  <c r="T408"/>
  <c r="R408"/>
  <c r="P408"/>
  <c r="BK408"/>
  <c r="J408"/>
  <c r="BE408"/>
  <c r="BI403"/>
  <c r="BH403"/>
  <c r="BG403"/>
  <c r="BF403"/>
  <c r="T403"/>
  <c r="R403"/>
  <c r="P403"/>
  <c r="BK403"/>
  <c r="J403"/>
  <c r="BE403"/>
  <c r="BI398"/>
  <c r="BH398"/>
  <c r="BG398"/>
  <c r="BF398"/>
  <c r="T398"/>
  <c r="R398"/>
  <c r="P398"/>
  <c r="BK398"/>
  <c r="J398"/>
  <c r="BE398"/>
  <c r="BI393"/>
  <c r="BH393"/>
  <c r="BG393"/>
  <c r="BF393"/>
  <c r="T393"/>
  <c r="R393"/>
  <c r="P393"/>
  <c r="BK393"/>
  <c r="J393"/>
  <c r="BE393"/>
  <c r="BI388"/>
  <c r="BH388"/>
  <c r="BG388"/>
  <c r="BF388"/>
  <c r="T388"/>
  <c r="R388"/>
  <c r="P388"/>
  <c r="BK388"/>
  <c r="J388"/>
  <c r="BE388"/>
  <c r="BI383"/>
  <c r="BH383"/>
  <c r="BG383"/>
  <c r="BF383"/>
  <c r="T383"/>
  <c r="R383"/>
  <c r="P383"/>
  <c r="BK383"/>
  <c r="J383"/>
  <c r="BE383"/>
  <c r="BI378"/>
  <c r="BH378"/>
  <c r="BG378"/>
  <c r="BF378"/>
  <c r="T378"/>
  <c r="R378"/>
  <c r="P378"/>
  <c r="BK378"/>
  <c r="J378"/>
  <c r="BE378"/>
  <c r="BI373"/>
  <c r="BH373"/>
  <c r="BG373"/>
  <c r="BF373"/>
  <c r="T373"/>
  <c r="R373"/>
  <c r="P373"/>
  <c r="BK373"/>
  <c r="J373"/>
  <c r="BE373"/>
  <c r="BI368"/>
  <c r="BH368"/>
  <c r="BG368"/>
  <c r="BF368"/>
  <c r="T368"/>
  <c r="R368"/>
  <c r="P368"/>
  <c r="BK368"/>
  <c r="J368"/>
  <c r="BE368"/>
  <c r="BI363"/>
  <c r="BH363"/>
  <c r="BG363"/>
  <c r="BF363"/>
  <c r="T363"/>
  <c r="R363"/>
  <c r="P363"/>
  <c r="BK363"/>
  <c r="J363"/>
  <c r="BE363"/>
  <c r="BI358"/>
  <c r="BH358"/>
  <c r="BG358"/>
  <c r="BF358"/>
  <c r="T358"/>
  <c r="R358"/>
  <c r="P358"/>
  <c r="BK358"/>
  <c r="J358"/>
  <c r="BE358"/>
  <c r="BI353"/>
  <c r="BH353"/>
  <c r="BG353"/>
  <c r="BF353"/>
  <c r="T353"/>
  <c r="R353"/>
  <c r="P353"/>
  <c r="BK353"/>
  <c r="J353"/>
  <c r="BE353"/>
  <c r="BI348"/>
  <c r="BH348"/>
  <c r="BG348"/>
  <c r="BF348"/>
  <c r="T348"/>
  <c r="R348"/>
  <c r="P348"/>
  <c r="BK348"/>
  <c r="J348"/>
  <c r="BE348"/>
  <c r="BI343"/>
  <c r="BH343"/>
  <c r="BG343"/>
  <c r="BF343"/>
  <c r="T343"/>
  <c r="R343"/>
  <c r="P343"/>
  <c r="BK343"/>
  <c r="J343"/>
  <c r="BE343"/>
  <c r="BI336"/>
  <c r="BH336"/>
  <c r="BG336"/>
  <c r="BF336"/>
  <c r="T336"/>
  <c r="R336"/>
  <c r="P336"/>
  <c r="BK336"/>
  <c r="J336"/>
  <c r="BE336"/>
  <c r="BI331"/>
  <c r="BH331"/>
  <c r="BG331"/>
  <c r="BF331"/>
  <c r="T331"/>
  <c r="R331"/>
  <c r="P331"/>
  <c r="BK331"/>
  <c r="J331"/>
  <c r="BE331"/>
  <c r="BI319"/>
  <c r="BH319"/>
  <c r="BG319"/>
  <c r="BF319"/>
  <c r="T319"/>
  <c r="R319"/>
  <c r="P319"/>
  <c r="BK319"/>
  <c r="J319"/>
  <c r="BE319"/>
  <c r="BI314"/>
  <c r="BH314"/>
  <c r="BG314"/>
  <c r="BF314"/>
  <c r="T314"/>
  <c r="R314"/>
  <c r="P314"/>
  <c r="BK314"/>
  <c r="J314"/>
  <c r="BE314"/>
  <c r="BI309"/>
  <c r="BH309"/>
  <c r="BG309"/>
  <c r="BF309"/>
  <c r="T309"/>
  <c r="R309"/>
  <c r="P309"/>
  <c r="BK309"/>
  <c r="J309"/>
  <c r="BE309"/>
  <c r="BI305"/>
  <c r="BH305"/>
  <c r="BG305"/>
  <c r="BF305"/>
  <c r="T305"/>
  <c r="R305"/>
  <c r="P305"/>
  <c r="BK305"/>
  <c r="J305"/>
  <c r="BE305"/>
  <c r="BI298"/>
  <c r="BH298"/>
  <c r="BG298"/>
  <c r="BF298"/>
  <c r="T298"/>
  <c r="R298"/>
  <c r="P298"/>
  <c r="BK298"/>
  <c r="J298"/>
  <c r="BE298"/>
  <c r="BI293"/>
  <c r="BH293"/>
  <c r="BG293"/>
  <c r="BF293"/>
  <c r="T293"/>
  <c r="R293"/>
  <c r="P293"/>
  <c r="BK293"/>
  <c r="J293"/>
  <c r="BE293"/>
  <c r="BI286"/>
  <c r="BH286"/>
  <c r="BG286"/>
  <c r="BF286"/>
  <c r="T286"/>
  <c r="T285"/>
  <c r="R286"/>
  <c r="R285"/>
  <c r="P286"/>
  <c r="P285"/>
  <c r="BK286"/>
  <c r="BK285"/>
  <c r="J285"/>
  <c r="J286"/>
  <c r="BE286"/>
  <c r="J69"/>
  <c r="BI280"/>
  <c r="BH280"/>
  <c r="BG280"/>
  <c r="BF280"/>
  <c r="T280"/>
  <c r="R280"/>
  <c r="P280"/>
  <c r="BK280"/>
  <c r="J280"/>
  <c r="BE280"/>
  <c r="BI275"/>
  <c r="BH275"/>
  <c r="BG275"/>
  <c r="BF275"/>
  <c r="T275"/>
  <c r="R275"/>
  <c r="P275"/>
  <c r="BK275"/>
  <c r="J275"/>
  <c r="BE275"/>
  <c r="BI270"/>
  <c r="BH270"/>
  <c r="BG270"/>
  <c r="BF270"/>
  <c r="T270"/>
  <c r="R270"/>
  <c r="P270"/>
  <c r="BK270"/>
  <c r="J270"/>
  <c r="BE270"/>
  <c r="BI265"/>
  <c r="BH265"/>
  <c r="BG265"/>
  <c r="BF265"/>
  <c r="T265"/>
  <c r="R265"/>
  <c r="P265"/>
  <c r="BK265"/>
  <c r="J265"/>
  <c r="BE265"/>
  <c r="BI260"/>
  <c r="BH260"/>
  <c r="BG260"/>
  <c r="BF260"/>
  <c r="T260"/>
  <c r="R260"/>
  <c r="P260"/>
  <c r="BK260"/>
  <c r="J260"/>
  <c r="BE260"/>
  <c r="BI255"/>
  <c r="BH255"/>
  <c r="BG255"/>
  <c r="BF255"/>
  <c r="T255"/>
  <c r="R255"/>
  <c r="P255"/>
  <c r="BK255"/>
  <c r="J255"/>
  <c r="BE255"/>
  <c r="BI250"/>
  <c r="BH250"/>
  <c r="BG250"/>
  <c r="BF250"/>
  <c r="T250"/>
  <c r="R250"/>
  <c r="P250"/>
  <c r="BK250"/>
  <c r="J250"/>
  <c r="BE250"/>
  <c r="BI245"/>
  <c r="BH245"/>
  <c r="BG245"/>
  <c r="BF245"/>
  <c r="T245"/>
  <c r="R245"/>
  <c r="P245"/>
  <c r="BK245"/>
  <c r="J245"/>
  <c r="BE245"/>
  <c r="BI240"/>
  <c r="BH240"/>
  <c r="BG240"/>
  <c r="BF240"/>
  <c r="T240"/>
  <c r="R240"/>
  <c r="P240"/>
  <c r="BK240"/>
  <c r="J240"/>
  <c r="BE240"/>
  <c r="BI233"/>
  <c r="BH233"/>
  <c r="BG233"/>
  <c r="BF233"/>
  <c r="T233"/>
  <c r="R233"/>
  <c r="P233"/>
  <c r="BK233"/>
  <c r="J233"/>
  <c r="BE233"/>
  <c r="BI228"/>
  <c r="BH228"/>
  <c r="BG228"/>
  <c r="BF228"/>
  <c r="T228"/>
  <c r="R228"/>
  <c r="P228"/>
  <c r="BK228"/>
  <c r="J228"/>
  <c r="BE228"/>
  <c r="BI223"/>
  <c r="BH223"/>
  <c r="BG223"/>
  <c r="BF223"/>
  <c r="T223"/>
  <c r="R223"/>
  <c r="P223"/>
  <c r="BK223"/>
  <c r="J223"/>
  <c r="BE223"/>
  <c r="BI218"/>
  <c r="BH218"/>
  <c r="BG218"/>
  <c r="BF218"/>
  <c r="T218"/>
  <c r="R218"/>
  <c r="P218"/>
  <c r="BK218"/>
  <c r="J218"/>
  <c r="BE218"/>
  <c r="BI214"/>
  <c r="BH214"/>
  <c r="BG214"/>
  <c r="BF214"/>
  <c r="T214"/>
  <c r="R214"/>
  <c r="P214"/>
  <c r="BK214"/>
  <c r="J214"/>
  <c r="BE214"/>
  <c r="BI207"/>
  <c r="BH207"/>
  <c r="BG207"/>
  <c r="BF207"/>
  <c r="T207"/>
  <c r="R207"/>
  <c r="P207"/>
  <c r="BK207"/>
  <c r="J207"/>
  <c r="BE207"/>
  <c r="BI202"/>
  <c r="BH202"/>
  <c r="BG202"/>
  <c r="BF202"/>
  <c r="T202"/>
  <c r="R202"/>
  <c r="P202"/>
  <c r="BK202"/>
  <c r="J202"/>
  <c r="BE202"/>
  <c r="BI195"/>
  <c r="BH195"/>
  <c r="BG195"/>
  <c r="BF195"/>
  <c r="T195"/>
  <c r="R195"/>
  <c r="P195"/>
  <c r="BK195"/>
  <c r="J195"/>
  <c r="BE195"/>
  <c r="BI190"/>
  <c r="BH190"/>
  <c r="BG190"/>
  <c r="BF190"/>
  <c r="T190"/>
  <c r="T189"/>
  <c r="R190"/>
  <c r="R189"/>
  <c r="P190"/>
  <c r="P189"/>
  <c r="BK190"/>
  <c r="BK189"/>
  <c r="J189"/>
  <c r="J190"/>
  <c r="BE190"/>
  <c r="J68"/>
  <c r="BI184"/>
  <c r="BH184"/>
  <c r="BG184"/>
  <c r="BF184"/>
  <c r="T184"/>
  <c r="R184"/>
  <c r="P184"/>
  <c r="BK184"/>
  <c r="J184"/>
  <c r="BE184"/>
  <c r="BI177"/>
  <c r="BH177"/>
  <c r="BG177"/>
  <c r="BF177"/>
  <c r="T177"/>
  <c r="T176"/>
  <c r="R177"/>
  <c r="R176"/>
  <c r="P177"/>
  <c r="P176"/>
  <c r="BK177"/>
  <c r="BK176"/>
  <c r="J176"/>
  <c r="J177"/>
  <c r="BE177"/>
  <c r="J67"/>
  <c r="BI171"/>
  <c r="BH171"/>
  <c r="BG171"/>
  <c r="BF171"/>
  <c r="T171"/>
  <c r="R171"/>
  <c r="P171"/>
  <c r="BK171"/>
  <c r="J171"/>
  <c r="BE171"/>
  <c r="BI166"/>
  <c r="BH166"/>
  <c r="BG166"/>
  <c r="BF166"/>
  <c r="T166"/>
  <c r="R166"/>
  <c r="P166"/>
  <c r="BK166"/>
  <c r="J166"/>
  <c r="BE166"/>
  <c r="BI161"/>
  <c r="BH161"/>
  <c r="BG161"/>
  <c r="BF161"/>
  <c r="T161"/>
  <c r="R161"/>
  <c r="P161"/>
  <c r="BK161"/>
  <c r="J161"/>
  <c r="BE161"/>
  <c r="BI156"/>
  <c r="BH156"/>
  <c r="BG156"/>
  <c r="BF156"/>
  <c r="T156"/>
  <c r="R156"/>
  <c r="P156"/>
  <c r="BK156"/>
  <c r="J156"/>
  <c r="BE156"/>
  <c r="BI151"/>
  <c r="BH151"/>
  <c r="BG151"/>
  <c r="BF151"/>
  <c r="T151"/>
  <c r="R151"/>
  <c r="P151"/>
  <c r="BK151"/>
  <c r="J151"/>
  <c r="BE151"/>
  <c r="BI146"/>
  <c r="BH146"/>
  <c r="BG146"/>
  <c r="BF146"/>
  <c r="T146"/>
  <c r="T145"/>
  <c r="R146"/>
  <c r="R145"/>
  <c r="P146"/>
  <c r="P145"/>
  <c r="BK146"/>
  <c r="BK145"/>
  <c r="J145"/>
  <c r="J146"/>
  <c r="BE146"/>
  <c r="J66"/>
  <c r="BI140"/>
  <c r="BH140"/>
  <c r="BG140"/>
  <c r="BF140"/>
  <c r="T140"/>
  <c r="R140"/>
  <c r="P140"/>
  <c r="BK140"/>
  <c r="J140"/>
  <c r="BE140"/>
  <c r="BI135"/>
  <c r="BH135"/>
  <c r="BG135"/>
  <c r="BF135"/>
  <c r="T135"/>
  <c r="R135"/>
  <c r="P135"/>
  <c r="BK135"/>
  <c r="J135"/>
  <c r="BE135"/>
  <c r="BI130"/>
  <c r="BH130"/>
  <c r="BG130"/>
  <c r="BF130"/>
  <c r="T130"/>
  <c r="R130"/>
  <c r="P130"/>
  <c r="BK130"/>
  <c r="J130"/>
  <c r="BE130"/>
  <c r="BI125"/>
  <c r="BH125"/>
  <c r="BG125"/>
  <c r="BF125"/>
  <c r="T125"/>
  <c r="R125"/>
  <c r="P125"/>
  <c r="BK125"/>
  <c r="J125"/>
  <c r="BE125"/>
  <c r="BI120"/>
  <c r="BH120"/>
  <c r="BG120"/>
  <c r="BF120"/>
  <c r="T120"/>
  <c r="R120"/>
  <c r="P120"/>
  <c r="BK120"/>
  <c r="J120"/>
  <c r="BE120"/>
  <c r="BI115"/>
  <c r="BH115"/>
  <c r="BG115"/>
  <c r="BF115"/>
  <c r="T115"/>
  <c r="R115"/>
  <c r="P115"/>
  <c r="BK115"/>
  <c r="J115"/>
  <c r="BE115"/>
  <c r="BI108"/>
  <c r="BH108"/>
  <c r="BG108"/>
  <c r="BF108"/>
  <c r="T108"/>
  <c r="R108"/>
  <c r="P108"/>
  <c r="BK108"/>
  <c r="J108"/>
  <c r="BE108"/>
  <c r="BI103"/>
  <c r="BH103"/>
  <c r="BG103"/>
  <c r="BF103"/>
  <c r="T103"/>
  <c r="R103"/>
  <c r="P103"/>
  <c r="BK103"/>
  <c r="J103"/>
  <c r="BE103"/>
  <c r="BI97"/>
  <c r="F39"/>
  <c i="1" r="BD61"/>
  <c i="6" r="BH97"/>
  <c r="F38"/>
  <c i="1" r="BC61"/>
  <c i="6" r="BG97"/>
  <c r="F37"/>
  <c i="1" r="BB61"/>
  <c i="6" r="BF97"/>
  <c r="J36"/>
  <c i="1" r="AW61"/>
  <c i="6" r="F36"/>
  <c i="1" r="BA61"/>
  <c i="6" r="T97"/>
  <c r="T96"/>
  <c r="T95"/>
  <c r="T94"/>
  <c r="R97"/>
  <c r="R96"/>
  <c r="R95"/>
  <c r="R94"/>
  <c r="P97"/>
  <c r="P96"/>
  <c r="P95"/>
  <c r="P94"/>
  <c i="1" r="AU61"/>
  <c i="6" r="BK97"/>
  <c r="BK96"/>
  <c r="J96"/>
  <c r="BK95"/>
  <c r="J95"/>
  <c r="BK94"/>
  <c r="J94"/>
  <c r="J63"/>
  <c r="J32"/>
  <c i="1" r="AG61"/>
  <c i="6" r="J97"/>
  <c r="BE97"/>
  <c r="J35"/>
  <c i="1" r="AV61"/>
  <c i="6" r="F35"/>
  <c i="1" r="AZ61"/>
  <c i="6" r="J65"/>
  <c r="J64"/>
  <c r="J91"/>
  <c r="J90"/>
  <c r="F90"/>
  <c r="F88"/>
  <c r="E86"/>
  <c r="J59"/>
  <c r="J58"/>
  <c r="F58"/>
  <c r="F56"/>
  <c r="E54"/>
  <c r="J41"/>
  <c r="J20"/>
  <c r="E20"/>
  <c r="F91"/>
  <c r="F59"/>
  <c r="J19"/>
  <c r="J14"/>
  <c r="J88"/>
  <c r="J56"/>
  <c r="E7"/>
  <c r="E82"/>
  <c r="E50"/>
  <c i="5" r="J39"/>
  <c r="J38"/>
  <c i="1" r="AY60"/>
  <c i="5" r="J37"/>
  <c i="1" r="AX60"/>
  <c i="5" r="BI432"/>
  <c r="BH432"/>
  <c r="BG432"/>
  <c r="BF432"/>
  <c r="T432"/>
  <c r="T431"/>
  <c r="R432"/>
  <c r="R431"/>
  <c r="P432"/>
  <c r="P431"/>
  <c r="BK432"/>
  <c r="BK431"/>
  <c r="J431"/>
  <c r="J432"/>
  <c r="BE432"/>
  <c r="J70"/>
  <c r="BI426"/>
  <c r="BH426"/>
  <c r="BG426"/>
  <c r="BF426"/>
  <c r="T426"/>
  <c r="R426"/>
  <c r="P426"/>
  <c r="BK426"/>
  <c r="J426"/>
  <c r="BE426"/>
  <c r="BI421"/>
  <c r="BH421"/>
  <c r="BG421"/>
  <c r="BF421"/>
  <c r="T421"/>
  <c r="R421"/>
  <c r="P421"/>
  <c r="BK421"/>
  <c r="J421"/>
  <c r="BE421"/>
  <c r="BI416"/>
  <c r="BH416"/>
  <c r="BG416"/>
  <c r="BF416"/>
  <c r="T416"/>
  <c r="R416"/>
  <c r="P416"/>
  <c r="BK416"/>
  <c r="J416"/>
  <c r="BE416"/>
  <c r="BI412"/>
  <c r="BH412"/>
  <c r="BG412"/>
  <c r="BF412"/>
  <c r="T412"/>
  <c r="R412"/>
  <c r="P412"/>
  <c r="BK412"/>
  <c r="J412"/>
  <c r="BE412"/>
  <c r="BI407"/>
  <c r="BH407"/>
  <c r="BG407"/>
  <c r="BF407"/>
  <c r="T407"/>
  <c r="R407"/>
  <c r="P407"/>
  <c r="BK407"/>
  <c r="J407"/>
  <c r="BE407"/>
  <c r="BI399"/>
  <c r="BH399"/>
  <c r="BG399"/>
  <c r="BF399"/>
  <c r="T399"/>
  <c r="T398"/>
  <c r="R399"/>
  <c r="R398"/>
  <c r="P399"/>
  <c r="P398"/>
  <c r="BK399"/>
  <c r="BK398"/>
  <c r="J398"/>
  <c r="J399"/>
  <c r="BE399"/>
  <c r="J69"/>
  <c r="BI392"/>
  <c r="BH392"/>
  <c r="BG392"/>
  <c r="BF392"/>
  <c r="T392"/>
  <c r="R392"/>
  <c r="P392"/>
  <c r="BK392"/>
  <c r="J392"/>
  <c r="BE392"/>
  <c r="BI386"/>
  <c r="BH386"/>
  <c r="BG386"/>
  <c r="BF386"/>
  <c r="T386"/>
  <c r="R386"/>
  <c r="P386"/>
  <c r="BK386"/>
  <c r="J386"/>
  <c r="BE386"/>
  <c r="BI379"/>
  <c r="BH379"/>
  <c r="BG379"/>
  <c r="BF379"/>
  <c r="T379"/>
  <c r="R379"/>
  <c r="P379"/>
  <c r="BK379"/>
  <c r="J379"/>
  <c r="BE379"/>
  <c r="BI373"/>
  <c r="BH373"/>
  <c r="BG373"/>
  <c r="BF373"/>
  <c r="T373"/>
  <c r="R373"/>
  <c r="P373"/>
  <c r="BK373"/>
  <c r="J373"/>
  <c r="BE373"/>
  <c r="BI368"/>
  <c r="BH368"/>
  <c r="BG368"/>
  <c r="BF368"/>
  <c r="T368"/>
  <c r="R368"/>
  <c r="P368"/>
  <c r="BK368"/>
  <c r="J368"/>
  <c r="BE368"/>
  <c r="BI363"/>
  <c r="BH363"/>
  <c r="BG363"/>
  <c r="BF363"/>
  <c r="T363"/>
  <c r="R363"/>
  <c r="P363"/>
  <c r="BK363"/>
  <c r="J363"/>
  <c r="BE363"/>
  <c r="BI357"/>
  <c r="BH357"/>
  <c r="BG357"/>
  <c r="BF357"/>
  <c r="T357"/>
  <c r="R357"/>
  <c r="P357"/>
  <c r="BK357"/>
  <c r="J357"/>
  <c r="BE357"/>
  <c r="BI352"/>
  <c r="BH352"/>
  <c r="BG352"/>
  <c r="BF352"/>
  <c r="T352"/>
  <c r="R352"/>
  <c r="P352"/>
  <c r="BK352"/>
  <c r="J352"/>
  <c r="BE352"/>
  <c r="BI347"/>
  <c r="BH347"/>
  <c r="BG347"/>
  <c r="BF347"/>
  <c r="T347"/>
  <c r="R347"/>
  <c r="P347"/>
  <c r="BK347"/>
  <c r="J347"/>
  <c r="BE347"/>
  <c r="BI342"/>
  <c r="BH342"/>
  <c r="BG342"/>
  <c r="BF342"/>
  <c r="T342"/>
  <c r="R342"/>
  <c r="P342"/>
  <c r="BK342"/>
  <c r="J342"/>
  <c r="BE342"/>
  <c r="BI337"/>
  <c r="BH337"/>
  <c r="BG337"/>
  <c r="BF337"/>
  <c r="T337"/>
  <c r="R337"/>
  <c r="P337"/>
  <c r="BK337"/>
  <c r="J337"/>
  <c r="BE337"/>
  <c r="BI332"/>
  <c r="BH332"/>
  <c r="BG332"/>
  <c r="BF332"/>
  <c r="T332"/>
  <c r="R332"/>
  <c r="P332"/>
  <c r="BK332"/>
  <c r="J332"/>
  <c r="BE332"/>
  <c r="BI323"/>
  <c r="BH323"/>
  <c r="BG323"/>
  <c r="BF323"/>
  <c r="T323"/>
  <c r="R323"/>
  <c r="P323"/>
  <c r="BK323"/>
  <c r="J323"/>
  <c r="BE323"/>
  <c r="BI318"/>
  <c r="BH318"/>
  <c r="BG318"/>
  <c r="BF318"/>
  <c r="T318"/>
  <c r="R318"/>
  <c r="P318"/>
  <c r="BK318"/>
  <c r="J318"/>
  <c r="BE318"/>
  <c r="BI313"/>
  <c r="BH313"/>
  <c r="BG313"/>
  <c r="BF313"/>
  <c r="T313"/>
  <c r="R313"/>
  <c r="P313"/>
  <c r="BK313"/>
  <c r="J313"/>
  <c r="BE313"/>
  <c r="BI306"/>
  <c r="BH306"/>
  <c r="BG306"/>
  <c r="BF306"/>
  <c r="T306"/>
  <c r="R306"/>
  <c r="P306"/>
  <c r="BK306"/>
  <c r="J306"/>
  <c r="BE306"/>
  <c r="BI299"/>
  <c r="BH299"/>
  <c r="BG299"/>
  <c r="BF299"/>
  <c r="T299"/>
  <c r="T298"/>
  <c r="R299"/>
  <c r="R298"/>
  <c r="P299"/>
  <c r="P298"/>
  <c r="BK299"/>
  <c r="BK298"/>
  <c r="J298"/>
  <c r="J299"/>
  <c r="BE299"/>
  <c r="J68"/>
  <c r="BI293"/>
  <c r="BH293"/>
  <c r="BG293"/>
  <c r="BF293"/>
  <c r="T293"/>
  <c r="R293"/>
  <c r="P293"/>
  <c r="BK293"/>
  <c r="J293"/>
  <c r="BE293"/>
  <c r="BI286"/>
  <c r="BH286"/>
  <c r="BG286"/>
  <c r="BF286"/>
  <c r="T286"/>
  <c r="R286"/>
  <c r="P286"/>
  <c r="BK286"/>
  <c r="J286"/>
  <c r="BE286"/>
  <c r="BI279"/>
  <c r="BH279"/>
  <c r="BG279"/>
  <c r="BF279"/>
  <c r="T279"/>
  <c r="R279"/>
  <c r="P279"/>
  <c r="BK279"/>
  <c r="J279"/>
  <c r="BE279"/>
  <c r="BI274"/>
  <c r="BH274"/>
  <c r="BG274"/>
  <c r="BF274"/>
  <c r="T274"/>
  <c r="R274"/>
  <c r="P274"/>
  <c r="BK274"/>
  <c r="J274"/>
  <c r="BE274"/>
  <c r="BI270"/>
  <c r="BH270"/>
  <c r="BG270"/>
  <c r="BF270"/>
  <c r="T270"/>
  <c r="R270"/>
  <c r="P270"/>
  <c r="BK270"/>
  <c r="J270"/>
  <c r="BE270"/>
  <c r="BI265"/>
  <c r="BH265"/>
  <c r="BG265"/>
  <c r="BF265"/>
  <c r="T265"/>
  <c r="R265"/>
  <c r="P265"/>
  <c r="BK265"/>
  <c r="J265"/>
  <c r="BE265"/>
  <c r="BI258"/>
  <c r="BH258"/>
  <c r="BG258"/>
  <c r="BF258"/>
  <c r="T258"/>
  <c r="R258"/>
  <c r="P258"/>
  <c r="BK258"/>
  <c r="J258"/>
  <c r="BE258"/>
  <c r="BI253"/>
  <c r="BH253"/>
  <c r="BG253"/>
  <c r="BF253"/>
  <c r="T253"/>
  <c r="R253"/>
  <c r="P253"/>
  <c r="BK253"/>
  <c r="J253"/>
  <c r="BE253"/>
  <c r="BI248"/>
  <c r="BH248"/>
  <c r="BG248"/>
  <c r="BF248"/>
  <c r="T248"/>
  <c r="R248"/>
  <c r="P248"/>
  <c r="BK248"/>
  <c r="J248"/>
  <c r="BE248"/>
  <c r="BI241"/>
  <c r="BH241"/>
  <c r="BG241"/>
  <c r="BF241"/>
  <c r="T241"/>
  <c r="T240"/>
  <c r="R241"/>
  <c r="R240"/>
  <c r="P241"/>
  <c r="P240"/>
  <c r="BK241"/>
  <c r="BK240"/>
  <c r="J240"/>
  <c r="J241"/>
  <c r="BE241"/>
  <c r="J67"/>
  <c r="BI234"/>
  <c r="BH234"/>
  <c r="BG234"/>
  <c r="BF234"/>
  <c r="T234"/>
  <c r="R234"/>
  <c r="P234"/>
  <c r="BK234"/>
  <c r="J234"/>
  <c r="BE234"/>
  <c r="BI229"/>
  <c r="BH229"/>
  <c r="BG229"/>
  <c r="BF229"/>
  <c r="T229"/>
  <c r="R229"/>
  <c r="P229"/>
  <c r="BK229"/>
  <c r="J229"/>
  <c r="BE229"/>
  <c r="BI224"/>
  <c r="BH224"/>
  <c r="BG224"/>
  <c r="BF224"/>
  <c r="T224"/>
  <c r="R224"/>
  <c r="P224"/>
  <c r="BK224"/>
  <c r="J224"/>
  <c r="BE224"/>
  <c r="BI219"/>
  <c r="BH219"/>
  <c r="BG219"/>
  <c r="BF219"/>
  <c r="T219"/>
  <c r="R219"/>
  <c r="P219"/>
  <c r="BK219"/>
  <c r="J219"/>
  <c r="BE219"/>
  <c r="BI214"/>
  <c r="BH214"/>
  <c r="BG214"/>
  <c r="BF214"/>
  <c r="T214"/>
  <c r="R214"/>
  <c r="P214"/>
  <c r="BK214"/>
  <c r="J214"/>
  <c r="BE214"/>
  <c r="BI209"/>
  <c r="BH209"/>
  <c r="BG209"/>
  <c r="BF209"/>
  <c r="T209"/>
  <c r="R209"/>
  <c r="P209"/>
  <c r="BK209"/>
  <c r="J209"/>
  <c r="BE209"/>
  <c r="BI204"/>
  <c r="BH204"/>
  <c r="BG204"/>
  <c r="BF204"/>
  <c r="T204"/>
  <c r="T203"/>
  <c r="R204"/>
  <c r="R203"/>
  <c r="P204"/>
  <c r="P203"/>
  <c r="BK204"/>
  <c r="BK203"/>
  <c r="J203"/>
  <c r="J204"/>
  <c r="BE204"/>
  <c r="J66"/>
  <c r="BI198"/>
  <c r="BH198"/>
  <c r="BG198"/>
  <c r="BF198"/>
  <c r="T198"/>
  <c r="R198"/>
  <c r="P198"/>
  <c r="BK198"/>
  <c r="J198"/>
  <c r="BE198"/>
  <c r="BI193"/>
  <c r="BH193"/>
  <c r="BG193"/>
  <c r="BF193"/>
  <c r="T193"/>
  <c r="R193"/>
  <c r="P193"/>
  <c r="BK193"/>
  <c r="J193"/>
  <c r="BE193"/>
  <c r="BI188"/>
  <c r="BH188"/>
  <c r="BG188"/>
  <c r="BF188"/>
  <c r="T188"/>
  <c r="R188"/>
  <c r="P188"/>
  <c r="BK188"/>
  <c r="J188"/>
  <c r="BE188"/>
  <c r="BI182"/>
  <c r="BH182"/>
  <c r="BG182"/>
  <c r="BF182"/>
  <c r="T182"/>
  <c r="R182"/>
  <c r="P182"/>
  <c r="BK182"/>
  <c r="J182"/>
  <c r="BE182"/>
  <c r="BI177"/>
  <c r="BH177"/>
  <c r="BG177"/>
  <c r="BF177"/>
  <c r="T177"/>
  <c r="R177"/>
  <c r="P177"/>
  <c r="BK177"/>
  <c r="J177"/>
  <c r="BE177"/>
  <c r="BI172"/>
  <c r="BH172"/>
  <c r="BG172"/>
  <c r="BF172"/>
  <c r="T172"/>
  <c r="R172"/>
  <c r="P172"/>
  <c r="BK172"/>
  <c r="J172"/>
  <c r="BE172"/>
  <c r="BI167"/>
  <c r="BH167"/>
  <c r="BG167"/>
  <c r="BF167"/>
  <c r="T167"/>
  <c r="R167"/>
  <c r="P167"/>
  <c r="BK167"/>
  <c r="J167"/>
  <c r="BE167"/>
  <c r="BI161"/>
  <c r="BH161"/>
  <c r="BG161"/>
  <c r="BF161"/>
  <c r="T161"/>
  <c r="R161"/>
  <c r="P161"/>
  <c r="BK161"/>
  <c r="J161"/>
  <c r="BE161"/>
  <c r="BI156"/>
  <c r="BH156"/>
  <c r="BG156"/>
  <c r="BF156"/>
  <c r="T156"/>
  <c r="R156"/>
  <c r="P156"/>
  <c r="BK156"/>
  <c r="J156"/>
  <c r="BE156"/>
  <c r="BI151"/>
  <c r="BH151"/>
  <c r="BG151"/>
  <c r="BF151"/>
  <c r="T151"/>
  <c r="R151"/>
  <c r="P151"/>
  <c r="BK151"/>
  <c r="J151"/>
  <c r="BE151"/>
  <c r="BI146"/>
  <c r="BH146"/>
  <c r="BG146"/>
  <c r="BF146"/>
  <c r="T146"/>
  <c r="R146"/>
  <c r="P146"/>
  <c r="BK146"/>
  <c r="J146"/>
  <c r="BE146"/>
  <c r="BI141"/>
  <c r="BH141"/>
  <c r="BG141"/>
  <c r="BF141"/>
  <c r="T141"/>
  <c r="R141"/>
  <c r="P141"/>
  <c r="BK141"/>
  <c r="J141"/>
  <c r="BE141"/>
  <c r="BI127"/>
  <c r="BH127"/>
  <c r="BG127"/>
  <c r="BF127"/>
  <c r="T127"/>
  <c r="R127"/>
  <c r="P127"/>
  <c r="BK127"/>
  <c r="J127"/>
  <c r="BE127"/>
  <c r="BI122"/>
  <c r="BH122"/>
  <c r="BG122"/>
  <c r="BF122"/>
  <c r="T122"/>
  <c r="R122"/>
  <c r="P122"/>
  <c r="BK122"/>
  <c r="J122"/>
  <c r="BE122"/>
  <c r="BI116"/>
  <c r="BH116"/>
  <c r="BG116"/>
  <c r="BF116"/>
  <c r="T116"/>
  <c r="R116"/>
  <c r="P116"/>
  <c r="BK116"/>
  <c r="J116"/>
  <c r="BE116"/>
  <c r="BI109"/>
  <c r="BH109"/>
  <c r="BG109"/>
  <c r="BF109"/>
  <c r="T109"/>
  <c r="R109"/>
  <c r="P109"/>
  <c r="BK109"/>
  <c r="J109"/>
  <c r="BE109"/>
  <c r="BI105"/>
  <c r="BH105"/>
  <c r="BG105"/>
  <c r="BF105"/>
  <c r="T105"/>
  <c r="R105"/>
  <c r="P105"/>
  <c r="BK105"/>
  <c r="J105"/>
  <c r="BE105"/>
  <c r="BI100"/>
  <c r="BH100"/>
  <c r="BG100"/>
  <c r="BF100"/>
  <c r="T100"/>
  <c r="R100"/>
  <c r="P100"/>
  <c r="BK100"/>
  <c r="J100"/>
  <c r="BE100"/>
  <c r="BI95"/>
  <c r="F39"/>
  <c i="1" r="BD60"/>
  <c i="5" r="BH95"/>
  <c r="F38"/>
  <c i="1" r="BC60"/>
  <c i="5" r="BG95"/>
  <c r="F37"/>
  <c i="1" r="BB60"/>
  <c i="5" r="BF95"/>
  <c r="J36"/>
  <c i="1" r="AW60"/>
  <c i="5" r="F36"/>
  <c i="1" r="BA60"/>
  <c i="5" r="T95"/>
  <c r="T94"/>
  <c r="T93"/>
  <c r="T92"/>
  <c r="R95"/>
  <c r="R94"/>
  <c r="R93"/>
  <c r="R92"/>
  <c r="P95"/>
  <c r="P94"/>
  <c r="P93"/>
  <c r="P92"/>
  <c i="1" r="AU60"/>
  <c i="5" r="BK95"/>
  <c r="BK94"/>
  <c r="J94"/>
  <c r="BK93"/>
  <c r="J93"/>
  <c r="BK92"/>
  <c r="J92"/>
  <c r="J63"/>
  <c r="J32"/>
  <c i="1" r="AG60"/>
  <c i="5" r="J95"/>
  <c r="BE95"/>
  <c r="J35"/>
  <c i="1" r="AV60"/>
  <c i="5" r="F35"/>
  <c i="1" r="AZ60"/>
  <c i="5" r="J65"/>
  <c r="J64"/>
  <c r="J89"/>
  <c r="J88"/>
  <c r="F88"/>
  <c r="F86"/>
  <c r="E84"/>
  <c r="J59"/>
  <c r="J58"/>
  <c r="F58"/>
  <c r="F56"/>
  <c r="E54"/>
  <c r="J41"/>
  <c r="J20"/>
  <c r="E20"/>
  <c r="F89"/>
  <c r="F59"/>
  <c r="J19"/>
  <c r="J14"/>
  <c r="J86"/>
  <c r="J56"/>
  <c r="E7"/>
  <c r="E80"/>
  <c r="E50"/>
  <c i="4" r="J39"/>
  <c r="J38"/>
  <c i="1" r="AY58"/>
  <c i="4" r="J37"/>
  <c i="1" r="AX58"/>
  <c i="4"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/>
  <c r="BI88"/>
  <c r="F39"/>
  <c i="1" r="BD58"/>
  <c i="4" r="BH88"/>
  <c r="F38"/>
  <c i="1" r="BC58"/>
  <c i="4" r="BG88"/>
  <c r="F37"/>
  <c i="1" r="BB58"/>
  <c i="4" r="BF88"/>
  <c r="J36"/>
  <c i="1" r="AW58"/>
  <c i="4" r="F36"/>
  <c i="1" r="BA58"/>
  <c i="4" r="T88"/>
  <c r="T87"/>
  <c r="T86"/>
  <c r="R88"/>
  <c r="R87"/>
  <c r="R86"/>
  <c r="P88"/>
  <c r="P87"/>
  <c r="P86"/>
  <c i="1" r="AU58"/>
  <c i="4" r="BK88"/>
  <c r="BK87"/>
  <c r="J87"/>
  <c r="BK86"/>
  <c r="J86"/>
  <c r="J63"/>
  <c r="J32"/>
  <c i="1" r="AG58"/>
  <c i="4" r="J88"/>
  <c r="BE88"/>
  <c r="J35"/>
  <c i="1" r="AV58"/>
  <c i="4" r="F35"/>
  <c i="1" r="AZ58"/>
  <c i="4" r="J64"/>
  <c r="J83"/>
  <c r="J82"/>
  <c r="F82"/>
  <c r="F80"/>
  <c r="E78"/>
  <c r="J59"/>
  <c r="J58"/>
  <c r="F58"/>
  <c r="F56"/>
  <c r="E54"/>
  <c r="J41"/>
  <c r="J20"/>
  <c r="E20"/>
  <c r="F83"/>
  <c r="F59"/>
  <c r="J19"/>
  <c r="J14"/>
  <c r="J80"/>
  <c r="J56"/>
  <c r="E7"/>
  <c r="E74"/>
  <c r="E50"/>
  <c i="3" r="J39"/>
  <c r="J38"/>
  <c i="1" r="AY57"/>
  <c i="3" r="J37"/>
  <c i="1" r="AX57"/>
  <c i="3" r="BI469"/>
  <c r="BH469"/>
  <c r="BG469"/>
  <c r="BF469"/>
  <c r="T469"/>
  <c r="T468"/>
  <c r="R469"/>
  <c r="R468"/>
  <c r="P469"/>
  <c r="P468"/>
  <c r="BK469"/>
  <c r="BK468"/>
  <c r="J468"/>
  <c r="J469"/>
  <c r="BE469"/>
  <c r="J72"/>
  <c r="BI464"/>
  <c r="BH464"/>
  <c r="BG464"/>
  <c r="BF464"/>
  <c r="T464"/>
  <c r="R464"/>
  <c r="P464"/>
  <c r="BK464"/>
  <c r="J464"/>
  <c r="BE464"/>
  <c r="BI459"/>
  <c r="BH459"/>
  <c r="BG459"/>
  <c r="BF459"/>
  <c r="T459"/>
  <c r="R459"/>
  <c r="P459"/>
  <c r="BK459"/>
  <c r="J459"/>
  <c r="BE459"/>
  <c r="BI454"/>
  <c r="BH454"/>
  <c r="BG454"/>
  <c r="BF454"/>
  <c r="T454"/>
  <c r="R454"/>
  <c r="P454"/>
  <c r="BK454"/>
  <c r="J454"/>
  <c r="BE454"/>
  <c r="BI449"/>
  <c r="BH449"/>
  <c r="BG449"/>
  <c r="BF449"/>
  <c r="T449"/>
  <c r="R449"/>
  <c r="P449"/>
  <c r="BK449"/>
  <c r="J449"/>
  <c r="BE449"/>
  <c r="BI444"/>
  <c r="BH444"/>
  <c r="BG444"/>
  <c r="BF444"/>
  <c r="T444"/>
  <c r="R444"/>
  <c r="P444"/>
  <c r="BK444"/>
  <c r="J444"/>
  <c r="BE444"/>
  <c r="BI439"/>
  <c r="BH439"/>
  <c r="BG439"/>
  <c r="BF439"/>
  <c r="T439"/>
  <c r="T438"/>
  <c r="R439"/>
  <c r="R438"/>
  <c r="P439"/>
  <c r="P438"/>
  <c r="BK439"/>
  <c r="BK438"/>
  <c r="J438"/>
  <c r="J439"/>
  <c r="BE439"/>
  <c r="J71"/>
  <c r="BI433"/>
  <c r="BH433"/>
  <c r="BG433"/>
  <c r="BF433"/>
  <c r="T433"/>
  <c r="R433"/>
  <c r="P433"/>
  <c r="BK433"/>
  <c r="J433"/>
  <c r="BE433"/>
  <c r="BI428"/>
  <c r="BH428"/>
  <c r="BG428"/>
  <c r="BF428"/>
  <c r="T428"/>
  <c r="R428"/>
  <c r="P428"/>
  <c r="BK428"/>
  <c r="J428"/>
  <c r="BE428"/>
  <c r="BI422"/>
  <c r="BH422"/>
  <c r="BG422"/>
  <c r="BF422"/>
  <c r="T422"/>
  <c r="R422"/>
  <c r="P422"/>
  <c r="BK422"/>
  <c r="J422"/>
  <c r="BE422"/>
  <c r="BI417"/>
  <c r="BH417"/>
  <c r="BG417"/>
  <c r="BF417"/>
  <c r="T417"/>
  <c r="R417"/>
  <c r="P417"/>
  <c r="BK417"/>
  <c r="J417"/>
  <c r="BE417"/>
  <c r="BI412"/>
  <c r="BH412"/>
  <c r="BG412"/>
  <c r="BF412"/>
  <c r="T412"/>
  <c r="R412"/>
  <c r="P412"/>
  <c r="BK412"/>
  <c r="J412"/>
  <c r="BE412"/>
  <c r="BI407"/>
  <c r="BH407"/>
  <c r="BG407"/>
  <c r="BF407"/>
  <c r="T407"/>
  <c r="R407"/>
  <c r="P407"/>
  <c r="BK407"/>
  <c r="J407"/>
  <c r="BE407"/>
  <c r="BI402"/>
  <c r="BH402"/>
  <c r="BG402"/>
  <c r="BF402"/>
  <c r="T402"/>
  <c r="R402"/>
  <c r="P402"/>
  <c r="BK402"/>
  <c r="J402"/>
  <c r="BE402"/>
  <c r="BI397"/>
  <c r="BH397"/>
  <c r="BG397"/>
  <c r="BF397"/>
  <c r="T397"/>
  <c r="R397"/>
  <c r="P397"/>
  <c r="BK397"/>
  <c r="J397"/>
  <c r="BE397"/>
  <c r="BI392"/>
  <c r="BH392"/>
  <c r="BG392"/>
  <c r="BF392"/>
  <c r="T392"/>
  <c r="R392"/>
  <c r="P392"/>
  <c r="BK392"/>
  <c r="J392"/>
  <c r="BE392"/>
  <c r="BI387"/>
  <c r="BH387"/>
  <c r="BG387"/>
  <c r="BF387"/>
  <c r="T387"/>
  <c r="R387"/>
  <c r="P387"/>
  <c r="BK387"/>
  <c r="J387"/>
  <c r="BE387"/>
  <c r="BI382"/>
  <c r="BH382"/>
  <c r="BG382"/>
  <c r="BF382"/>
  <c r="T382"/>
  <c r="T381"/>
  <c r="R382"/>
  <c r="R381"/>
  <c r="P382"/>
  <c r="P381"/>
  <c r="BK382"/>
  <c r="BK381"/>
  <c r="J381"/>
  <c r="J382"/>
  <c r="BE382"/>
  <c r="J70"/>
  <c r="BI376"/>
  <c r="BH376"/>
  <c r="BG376"/>
  <c r="BF376"/>
  <c r="T376"/>
  <c r="R376"/>
  <c r="P376"/>
  <c r="BK376"/>
  <c r="J376"/>
  <c r="BE376"/>
  <c r="BI371"/>
  <c r="BH371"/>
  <c r="BG371"/>
  <c r="BF371"/>
  <c r="T371"/>
  <c r="R371"/>
  <c r="P371"/>
  <c r="BK371"/>
  <c r="J371"/>
  <c r="BE371"/>
  <c r="BI366"/>
  <c r="BH366"/>
  <c r="BG366"/>
  <c r="BF366"/>
  <c r="T366"/>
  <c r="R366"/>
  <c r="P366"/>
  <c r="BK366"/>
  <c r="J366"/>
  <c r="BE366"/>
  <c r="BI361"/>
  <c r="BH361"/>
  <c r="BG361"/>
  <c r="BF361"/>
  <c r="T361"/>
  <c r="R361"/>
  <c r="P361"/>
  <c r="BK361"/>
  <c r="J361"/>
  <c r="BE361"/>
  <c r="BI356"/>
  <c r="BH356"/>
  <c r="BG356"/>
  <c r="BF356"/>
  <c r="T356"/>
  <c r="R356"/>
  <c r="P356"/>
  <c r="BK356"/>
  <c r="J356"/>
  <c r="BE356"/>
  <c r="BI351"/>
  <c r="BH351"/>
  <c r="BG351"/>
  <c r="BF351"/>
  <c r="T351"/>
  <c r="R351"/>
  <c r="P351"/>
  <c r="BK351"/>
  <c r="J351"/>
  <c r="BE351"/>
  <c r="BI346"/>
  <c r="BH346"/>
  <c r="BG346"/>
  <c r="BF346"/>
  <c r="T346"/>
  <c r="R346"/>
  <c r="P346"/>
  <c r="BK346"/>
  <c r="J346"/>
  <c r="BE346"/>
  <c r="BI337"/>
  <c r="BH337"/>
  <c r="BG337"/>
  <c r="BF337"/>
  <c r="T337"/>
  <c r="R337"/>
  <c r="P337"/>
  <c r="BK337"/>
  <c r="J337"/>
  <c r="BE337"/>
  <c r="BI332"/>
  <c r="BH332"/>
  <c r="BG332"/>
  <c r="BF332"/>
  <c r="T332"/>
  <c r="R332"/>
  <c r="P332"/>
  <c r="BK332"/>
  <c r="J332"/>
  <c r="BE332"/>
  <c r="BI327"/>
  <c r="BH327"/>
  <c r="BG327"/>
  <c r="BF327"/>
  <c r="T327"/>
  <c r="R327"/>
  <c r="P327"/>
  <c r="BK327"/>
  <c r="J327"/>
  <c r="BE327"/>
  <c r="BI323"/>
  <c r="BH323"/>
  <c r="BG323"/>
  <c r="BF323"/>
  <c r="T323"/>
  <c r="R323"/>
  <c r="P323"/>
  <c r="BK323"/>
  <c r="J323"/>
  <c r="BE323"/>
  <c r="BI318"/>
  <c r="BH318"/>
  <c r="BG318"/>
  <c r="BF318"/>
  <c r="T318"/>
  <c r="R318"/>
  <c r="P318"/>
  <c r="BK318"/>
  <c r="J318"/>
  <c r="BE318"/>
  <c r="BI313"/>
  <c r="BH313"/>
  <c r="BG313"/>
  <c r="BF313"/>
  <c r="T313"/>
  <c r="R313"/>
  <c r="P313"/>
  <c r="BK313"/>
  <c r="J313"/>
  <c r="BE313"/>
  <c r="BI308"/>
  <c r="BH308"/>
  <c r="BG308"/>
  <c r="BF308"/>
  <c r="T308"/>
  <c r="T307"/>
  <c r="R308"/>
  <c r="R307"/>
  <c r="P308"/>
  <c r="P307"/>
  <c r="BK308"/>
  <c r="BK307"/>
  <c r="J307"/>
  <c r="J308"/>
  <c r="BE308"/>
  <c r="J69"/>
  <c r="BI301"/>
  <c r="BH301"/>
  <c r="BG301"/>
  <c r="BF301"/>
  <c r="T301"/>
  <c r="R301"/>
  <c r="P301"/>
  <c r="BK301"/>
  <c r="J301"/>
  <c r="BE301"/>
  <c r="BI294"/>
  <c r="BH294"/>
  <c r="BG294"/>
  <c r="BF294"/>
  <c r="T294"/>
  <c r="R294"/>
  <c r="P294"/>
  <c r="BK294"/>
  <c r="J294"/>
  <c r="BE294"/>
  <c r="BI289"/>
  <c r="BH289"/>
  <c r="BG289"/>
  <c r="BF289"/>
  <c r="T289"/>
  <c r="R289"/>
  <c r="P289"/>
  <c r="BK289"/>
  <c r="J289"/>
  <c r="BE289"/>
  <c r="BI284"/>
  <c r="BH284"/>
  <c r="BG284"/>
  <c r="BF284"/>
  <c r="T284"/>
  <c r="R284"/>
  <c r="P284"/>
  <c r="BK284"/>
  <c r="J284"/>
  <c r="BE284"/>
  <c r="BI279"/>
  <c r="BH279"/>
  <c r="BG279"/>
  <c r="BF279"/>
  <c r="T279"/>
  <c r="R279"/>
  <c r="P279"/>
  <c r="BK279"/>
  <c r="J279"/>
  <c r="BE279"/>
  <c r="BI274"/>
  <c r="BH274"/>
  <c r="BG274"/>
  <c r="BF274"/>
  <c r="T274"/>
  <c r="R274"/>
  <c r="P274"/>
  <c r="BK274"/>
  <c r="J274"/>
  <c r="BE274"/>
  <c r="BI269"/>
  <c r="BH269"/>
  <c r="BG269"/>
  <c r="BF269"/>
  <c r="T269"/>
  <c r="R269"/>
  <c r="P269"/>
  <c r="BK269"/>
  <c r="J269"/>
  <c r="BE269"/>
  <c r="BI264"/>
  <c r="BH264"/>
  <c r="BG264"/>
  <c r="BF264"/>
  <c r="T264"/>
  <c r="R264"/>
  <c r="P264"/>
  <c r="BK264"/>
  <c r="J264"/>
  <c r="BE264"/>
  <c r="BI259"/>
  <c r="BH259"/>
  <c r="BG259"/>
  <c r="BF259"/>
  <c r="T259"/>
  <c r="R259"/>
  <c r="P259"/>
  <c r="BK259"/>
  <c r="J259"/>
  <c r="BE259"/>
  <c r="BI254"/>
  <c r="BH254"/>
  <c r="BG254"/>
  <c r="BF254"/>
  <c r="T254"/>
  <c r="R254"/>
  <c r="P254"/>
  <c r="BK254"/>
  <c r="J254"/>
  <c r="BE254"/>
  <c r="BI249"/>
  <c r="BH249"/>
  <c r="BG249"/>
  <c r="BF249"/>
  <c r="T249"/>
  <c r="R249"/>
  <c r="P249"/>
  <c r="BK249"/>
  <c r="J249"/>
  <c r="BE249"/>
  <c r="BI244"/>
  <c r="BH244"/>
  <c r="BG244"/>
  <c r="BF244"/>
  <c r="T244"/>
  <c r="R244"/>
  <c r="P244"/>
  <c r="BK244"/>
  <c r="J244"/>
  <c r="BE244"/>
  <c r="BI239"/>
  <c r="BH239"/>
  <c r="BG239"/>
  <c r="BF239"/>
  <c r="T239"/>
  <c r="R239"/>
  <c r="P239"/>
  <c r="BK239"/>
  <c r="J239"/>
  <c r="BE239"/>
  <c r="BI232"/>
  <c r="BH232"/>
  <c r="BG232"/>
  <c r="BF232"/>
  <c r="T232"/>
  <c r="R232"/>
  <c r="P232"/>
  <c r="BK232"/>
  <c r="J232"/>
  <c r="BE232"/>
  <c r="BI227"/>
  <c r="BH227"/>
  <c r="BG227"/>
  <c r="BF227"/>
  <c r="T227"/>
  <c r="R227"/>
  <c r="P227"/>
  <c r="BK227"/>
  <c r="J227"/>
  <c r="BE227"/>
  <c r="BI222"/>
  <c r="BH222"/>
  <c r="BG222"/>
  <c r="BF222"/>
  <c r="T222"/>
  <c r="R222"/>
  <c r="P222"/>
  <c r="BK222"/>
  <c r="J222"/>
  <c r="BE222"/>
  <c r="BI217"/>
  <c r="BH217"/>
  <c r="BG217"/>
  <c r="BF217"/>
  <c r="T217"/>
  <c r="R217"/>
  <c r="P217"/>
  <c r="BK217"/>
  <c r="J217"/>
  <c r="BE217"/>
  <c r="BI213"/>
  <c r="BH213"/>
  <c r="BG213"/>
  <c r="BF213"/>
  <c r="T213"/>
  <c r="R213"/>
  <c r="P213"/>
  <c r="BK213"/>
  <c r="J213"/>
  <c r="BE213"/>
  <c r="BI208"/>
  <c r="BH208"/>
  <c r="BG208"/>
  <c r="BF208"/>
  <c r="T208"/>
  <c r="R208"/>
  <c r="P208"/>
  <c r="BK208"/>
  <c r="J208"/>
  <c r="BE208"/>
  <c r="BI203"/>
  <c r="BH203"/>
  <c r="BG203"/>
  <c r="BF203"/>
  <c r="T203"/>
  <c r="R203"/>
  <c r="P203"/>
  <c r="BK203"/>
  <c r="J203"/>
  <c r="BE203"/>
  <c r="BI198"/>
  <c r="BH198"/>
  <c r="BG198"/>
  <c r="BF198"/>
  <c r="T198"/>
  <c r="R198"/>
  <c r="P198"/>
  <c r="BK198"/>
  <c r="J198"/>
  <c r="BE198"/>
  <c r="BI193"/>
  <c r="BH193"/>
  <c r="BG193"/>
  <c r="BF193"/>
  <c r="T193"/>
  <c r="T192"/>
  <c r="R193"/>
  <c r="R192"/>
  <c r="P193"/>
  <c r="P192"/>
  <c r="BK193"/>
  <c r="BK192"/>
  <c r="J192"/>
  <c r="J193"/>
  <c r="BE193"/>
  <c r="J68"/>
  <c r="BI185"/>
  <c r="BH185"/>
  <c r="BG185"/>
  <c r="BF185"/>
  <c r="T185"/>
  <c r="T184"/>
  <c r="R185"/>
  <c r="R184"/>
  <c r="P185"/>
  <c r="P184"/>
  <c r="BK185"/>
  <c r="BK184"/>
  <c r="J184"/>
  <c r="J185"/>
  <c r="BE185"/>
  <c r="J67"/>
  <c r="BI177"/>
  <c r="BH177"/>
  <c r="BG177"/>
  <c r="BF177"/>
  <c r="T177"/>
  <c r="R177"/>
  <c r="P177"/>
  <c r="BK177"/>
  <c r="J177"/>
  <c r="BE177"/>
  <c r="BI170"/>
  <c r="BH170"/>
  <c r="BG170"/>
  <c r="BF170"/>
  <c r="T170"/>
  <c r="R170"/>
  <c r="P170"/>
  <c r="BK170"/>
  <c r="J170"/>
  <c r="BE170"/>
  <c r="BI163"/>
  <c r="BH163"/>
  <c r="BG163"/>
  <c r="BF163"/>
  <c r="T163"/>
  <c r="R163"/>
  <c r="P163"/>
  <c r="BK163"/>
  <c r="J163"/>
  <c r="BE163"/>
  <c r="BI156"/>
  <c r="BH156"/>
  <c r="BG156"/>
  <c r="BF156"/>
  <c r="T156"/>
  <c r="R156"/>
  <c r="P156"/>
  <c r="BK156"/>
  <c r="J156"/>
  <c r="BE156"/>
  <c r="BI151"/>
  <c r="BH151"/>
  <c r="BG151"/>
  <c r="BF151"/>
  <c r="T151"/>
  <c r="R151"/>
  <c r="P151"/>
  <c r="BK151"/>
  <c r="J151"/>
  <c r="BE151"/>
  <c r="BI146"/>
  <c r="BH146"/>
  <c r="BG146"/>
  <c r="BF146"/>
  <c r="T146"/>
  <c r="T145"/>
  <c r="R146"/>
  <c r="R145"/>
  <c r="P146"/>
  <c r="P145"/>
  <c r="BK146"/>
  <c r="BK145"/>
  <c r="J145"/>
  <c r="J146"/>
  <c r="BE146"/>
  <c r="J66"/>
  <c r="BI140"/>
  <c r="BH140"/>
  <c r="BG140"/>
  <c r="BF140"/>
  <c r="T140"/>
  <c r="R140"/>
  <c r="P140"/>
  <c r="BK140"/>
  <c r="J140"/>
  <c r="BE140"/>
  <c r="BI135"/>
  <c r="BH135"/>
  <c r="BG135"/>
  <c r="BF135"/>
  <c r="T135"/>
  <c r="R135"/>
  <c r="P135"/>
  <c r="BK135"/>
  <c r="J135"/>
  <c r="BE135"/>
  <c r="BI130"/>
  <c r="BH130"/>
  <c r="BG130"/>
  <c r="BF130"/>
  <c r="T130"/>
  <c r="R130"/>
  <c r="P130"/>
  <c r="BK130"/>
  <c r="J130"/>
  <c r="BE130"/>
  <c r="BI125"/>
  <c r="BH125"/>
  <c r="BG125"/>
  <c r="BF125"/>
  <c r="T125"/>
  <c r="R125"/>
  <c r="P125"/>
  <c r="BK125"/>
  <c r="J125"/>
  <c r="BE125"/>
  <c r="BI120"/>
  <c r="BH120"/>
  <c r="BG120"/>
  <c r="BF120"/>
  <c r="T120"/>
  <c r="R120"/>
  <c r="P120"/>
  <c r="BK120"/>
  <c r="J120"/>
  <c r="BE120"/>
  <c r="BI115"/>
  <c r="BH115"/>
  <c r="BG115"/>
  <c r="BF115"/>
  <c r="T115"/>
  <c r="R115"/>
  <c r="P115"/>
  <c r="BK115"/>
  <c r="J115"/>
  <c r="BE115"/>
  <c r="BI108"/>
  <c r="BH108"/>
  <c r="BG108"/>
  <c r="BF108"/>
  <c r="T108"/>
  <c r="R108"/>
  <c r="P108"/>
  <c r="BK108"/>
  <c r="J108"/>
  <c r="BE108"/>
  <c r="BI103"/>
  <c r="BH103"/>
  <c r="BG103"/>
  <c r="BF103"/>
  <c r="T103"/>
  <c r="R103"/>
  <c r="P103"/>
  <c r="BK103"/>
  <c r="J103"/>
  <c r="BE103"/>
  <c r="BI97"/>
  <c r="F39"/>
  <c i="1" r="BD57"/>
  <c i="3" r="BH97"/>
  <c r="F38"/>
  <c i="1" r="BC57"/>
  <c i="3" r="BG97"/>
  <c r="F37"/>
  <c i="1" r="BB57"/>
  <c i="3" r="BF97"/>
  <c r="J36"/>
  <c i="1" r="AW57"/>
  <c i="3" r="F36"/>
  <c i="1" r="BA57"/>
  <c i="3" r="T97"/>
  <c r="T96"/>
  <c r="T95"/>
  <c r="T94"/>
  <c r="R97"/>
  <c r="R96"/>
  <c r="R95"/>
  <c r="R94"/>
  <c r="P97"/>
  <c r="P96"/>
  <c r="P95"/>
  <c r="P94"/>
  <c i="1" r="AU57"/>
  <c i="3" r="BK97"/>
  <c r="BK96"/>
  <c r="J96"/>
  <c r="BK95"/>
  <c r="J95"/>
  <c r="BK94"/>
  <c r="J94"/>
  <c r="J63"/>
  <c r="J32"/>
  <c i="1" r="AG57"/>
  <c i="3" r="J97"/>
  <c r="BE97"/>
  <c r="J35"/>
  <c i="1" r="AV57"/>
  <c i="3" r="F35"/>
  <c i="1" r="AZ57"/>
  <c i="3" r="J65"/>
  <c r="J64"/>
  <c r="J91"/>
  <c r="J90"/>
  <c r="F90"/>
  <c r="F88"/>
  <c r="E86"/>
  <c r="J59"/>
  <c r="J58"/>
  <c r="F58"/>
  <c r="F56"/>
  <c r="E54"/>
  <c r="J41"/>
  <c r="J20"/>
  <c r="E20"/>
  <c r="F91"/>
  <c r="F59"/>
  <c r="J19"/>
  <c r="J14"/>
  <c r="J88"/>
  <c r="J56"/>
  <c r="E7"/>
  <c r="E82"/>
  <c r="E50"/>
  <c i="2" r="J39"/>
  <c r="J38"/>
  <c i="1" r="AY56"/>
  <c i="2" r="J37"/>
  <c i="1" r="AX56"/>
  <c i="2" r="BI471"/>
  <c r="BH471"/>
  <c r="BG471"/>
  <c r="BF471"/>
  <c r="T471"/>
  <c r="T470"/>
  <c r="R471"/>
  <c r="R470"/>
  <c r="P471"/>
  <c r="P470"/>
  <c r="BK471"/>
  <c r="BK470"/>
  <c r="J470"/>
  <c r="J471"/>
  <c r="BE471"/>
  <c r="J71"/>
  <c r="BI465"/>
  <c r="BH465"/>
  <c r="BG465"/>
  <c r="BF465"/>
  <c r="T465"/>
  <c r="R465"/>
  <c r="P465"/>
  <c r="BK465"/>
  <c r="J465"/>
  <c r="BE465"/>
  <c r="BI460"/>
  <c r="BH460"/>
  <c r="BG460"/>
  <c r="BF460"/>
  <c r="T460"/>
  <c r="R460"/>
  <c r="P460"/>
  <c r="BK460"/>
  <c r="J460"/>
  <c r="BE460"/>
  <c r="BI455"/>
  <c r="BH455"/>
  <c r="BG455"/>
  <c r="BF455"/>
  <c r="T455"/>
  <c r="R455"/>
  <c r="P455"/>
  <c r="BK455"/>
  <c r="J455"/>
  <c r="BE455"/>
  <c r="BI451"/>
  <c r="BH451"/>
  <c r="BG451"/>
  <c r="BF451"/>
  <c r="T451"/>
  <c r="R451"/>
  <c r="P451"/>
  <c r="BK451"/>
  <c r="J451"/>
  <c r="BE451"/>
  <c r="BI446"/>
  <c r="BH446"/>
  <c r="BG446"/>
  <c r="BF446"/>
  <c r="T446"/>
  <c r="R446"/>
  <c r="P446"/>
  <c r="BK446"/>
  <c r="J446"/>
  <c r="BE446"/>
  <c r="BI439"/>
  <c r="BH439"/>
  <c r="BG439"/>
  <c r="BF439"/>
  <c r="T439"/>
  <c r="T438"/>
  <c r="R439"/>
  <c r="R438"/>
  <c r="P439"/>
  <c r="P438"/>
  <c r="BK439"/>
  <c r="BK438"/>
  <c r="J438"/>
  <c r="J439"/>
  <c r="BE439"/>
  <c r="J70"/>
  <c r="BI432"/>
  <c r="BH432"/>
  <c r="BG432"/>
  <c r="BF432"/>
  <c r="T432"/>
  <c r="R432"/>
  <c r="P432"/>
  <c r="BK432"/>
  <c r="J432"/>
  <c r="BE432"/>
  <c r="BI426"/>
  <c r="BH426"/>
  <c r="BG426"/>
  <c r="BF426"/>
  <c r="T426"/>
  <c r="R426"/>
  <c r="P426"/>
  <c r="BK426"/>
  <c r="J426"/>
  <c r="BE426"/>
  <c r="BI420"/>
  <c r="BH420"/>
  <c r="BG420"/>
  <c r="BF420"/>
  <c r="T420"/>
  <c r="R420"/>
  <c r="P420"/>
  <c r="BK420"/>
  <c r="J420"/>
  <c r="BE420"/>
  <c r="BI414"/>
  <c r="BH414"/>
  <c r="BG414"/>
  <c r="BF414"/>
  <c r="T414"/>
  <c r="R414"/>
  <c r="P414"/>
  <c r="BK414"/>
  <c r="J414"/>
  <c r="BE414"/>
  <c r="BI407"/>
  <c r="BH407"/>
  <c r="BG407"/>
  <c r="BF407"/>
  <c r="T407"/>
  <c r="R407"/>
  <c r="P407"/>
  <c r="BK407"/>
  <c r="J407"/>
  <c r="BE407"/>
  <c r="BI402"/>
  <c r="BH402"/>
  <c r="BG402"/>
  <c r="BF402"/>
  <c r="T402"/>
  <c r="R402"/>
  <c r="P402"/>
  <c r="BK402"/>
  <c r="J402"/>
  <c r="BE402"/>
  <c r="BI397"/>
  <c r="BH397"/>
  <c r="BG397"/>
  <c r="BF397"/>
  <c r="T397"/>
  <c r="R397"/>
  <c r="P397"/>
  <c r="BK397"/>
  <c r="J397"/>
  <c r="BE397"/>
  <c r="BI392"/>
  <c r="BH392"/>
  <c r="BG392"/>
  <c r="BF392"/>
  <c r="T392"/>
  <c r="R392"/>
  <c r="P392"/>
  <c r="BK392"/>
  <c r="J392"/>
  <c r="BE392"/>
  <c r="BI387"/>
  <c r="BH387"/>
  <c r="BG387"/>
  <c r="BF387"/>
  <c r="T387"/>
  <c r="R387"/>
  <c r="P387"/>
  <c r="BK387"/>
  <c r="J387"/>
  <c r="BE387"/>
  <c r="BI382"/>
  <c r="BH382"/>
  <c r="BG382"/>
  <c r="BF382"/>
  <c r="T382"/>
  <c r="R382"/>
  <c r="P382"/>
  <c r="BK382"/>
  <c r="J382"/>
  <c r="BE382"/>
  <c r="BI377"/>
  <c r="BH377"/>
  <c r="BG377"/>
  <c r="BF377"/>
  <c r="T377"/>
  <c r="R377"/>
  <c r="P377"/>
  <c r="BK377"/>
  <c r="J377"/>
  <c r="BE377"/>
  <c r="BI368"/>
  <c r="BH368"/>
  <c r="BG368"/>
  <c r="BF368"/>
  <c r="T368"/>
  <c r="R368"/>
  <c r="P368"/>
  <c r="BK368"/>
  <c r="J368"/>
  <c r="BE368"/>
  <c r="BI361"/>
  <c r="BH361"/>
  <c r="BG361"/>
  <c r="BF361"/>
  <c r="T361"/>
  <c r="R361"/>
  <c r="P361"/>
  <c r="BK361"/>
  <c r="J361"/>
  <c r="BE361"/>
  <c r="BI356"/>
  <c r="BH356"/>
  <c r="BG356"/>
  <c r="BF356"/>
  <c r="T356"/>
  <c r="R356"/>
  <c r="P356"/>
  <c r="BK356"/>
  <c r="J356"/>
  <c r="BE356"/>
  <c r="BI350"/>
  <c r="BH350"/>
  <c r="BG350"/>
  <c r="BF350"/>
  <c r="T350"/>
  <c r="R350"/>
  <c r="P350"/>
  <c r="BK350"/>
  <c r="J350"/>
  <c r="BE350"/>
  <c r="BI344"/>
  <c r="BH344"/>
  <c r="BG344"/>
  <c r="BF344"/>
  <c r="T344"/>
  <c r="T343"/>
  <c r="R344"/>
  <c r="R343"/>
  <c r="P344"/>
  <c r="P343"/>
  <c r="BK344"/>
  <c r="BK343"/>
  <c r="J343"/>
  <c r="J344"/>
  <c r="BE344"/>
  <c r="J69"/>
  <c r="BI338"/>
  <c r="BH338"/>
  <c r="BG338"/>
  <c r="BF338"/>
  <c r="T338"/>
  <c r="R338"/>
  <c r="P338"/>
  <c r="BK338"/>
  <c r="J338"/>
  <c r="BE338"/>
  <c r="BI331"/>
  <c r="BH331"/>
  <c r="BG331"/>
  <c r="BF331"/>
  <c r="T331"/>
  <c r="R331"/>
  <c r="P331"/>
  <c r="BK331"/>
  <c r="J331"/>
  <c r="BE331"/>
  <c r="BI324"/>
  <c r="BH324"/>
  <c r="BG324"/>
  <c r="BF324"/>
  <c r="T324"/>
  <c r="R324"/>
  <c r="P324"/>
  <c r="BK324"/>
  <c r="J324"/>
  <c r="BE324"/>
  <c r="BI319"/>
  <c r="BH319"/>
  <c r="BG319"/>
  <c r="BF319"/>
  <c r="T319"/>
  <c r="R319"/>
  <c r="P319"/>
  <c r="BK319"/>
  <c r="J319"/>
  <c r="BE319"/>
  <c r="BI310"/>
  <c r="BH310"/>
  <c r="BG310"/>
  <c r="BF310"/>
  <c r="T310"/>
  <c r="T309"/>
  <c r="R310"/>
  <c r="R309"/>
  <c r="P310"/>
  <c r="P309"/>
  <c r="BK310"/>
  <c r="BK309"/>
  <c r="J309"/>
  <c r="J310"/>
  <c r="BE310"/>
  <c r="J68"/>
  <c r="BI306"/>
  <c r="BH306"/>
  <c r="BG306"/>
  <c r="BF306"/>
  <c r="T306"/>
  <c r="R306"/>
  <c r="P306"/>
  <c r="BK306"/>
  <c r="J306"/>
  <c r="BE306"/>
  <c r="BI302"/>
  <c r="BH302"/>
  <c r="BG302"/>
  <c r="BF302"/>
  <c r="T302"/>
  <c r="R302"/>
  <c r="P302"/>
  <c r="BK302"/>
  <c r="J302"/>
  <c r="BE302"/>
  <c r="BI297"/>
  <c r="BH297"/>
  <c r="BG297"/>
  <c r="BF297"/>
  <c r="T297"/>
  <c r="R297"/>
  <c r="P297"/>
  <c r="BK297"/>
  <c r="J297"/>
  <c r="BE297"/>
  <c r="BI292"/>
  <c r="BH292"/>
  <c r="BG292"/>
  <c r="BF292"/>
  <c r="T292"/>
  <c r="R292"/>
  <c r="P292"/>
  <c r="BK292"/>
  <c r="J292"/>
  <c r="BE292"/>
  <c r="BI287"/>
  <c r="BH287"/>
  <c r="BG287"/>
  <c r="BF287"/>
  <c r="T287"/>
  <c r="R287"/>
  <c r="P287"/>
  <c r="BK287"/>
  <c r="J287"/>
  <c r="BE287"/>
  <c r="BI282"/>
  <c r="BH282"/>
  <c r="BG282"/>
  <c r="BF282"/>
  <c r="T282"/>
  <c r="R282"/>
  <c r="P282"/>
  <c r="BK282"/>
  <c r="J282"/>
  <c r="BE282"/>
  <c r="BI277"/>
  <c r="BH277"/>
  <c r="BG277"/>
  <c r="BF277"/>
  <c r="T277"/>
  <c r="R277"/>
  <c r="P277"/>
  <c r="BK277"/>
  <c r="J277"/>
  <c r="BE277"/>
  <c r="BI272"/>
  <c r="BH272"/>
  <c r="BG272"/>
  <c r="BF272"/>
  <c r="T272"/>
  <c r="R272"/>
  <c r="P272"/>
  <c r="BK272"/>
  <c r="J272"/>
  <c r="BE272"/>
  <c r="BI266"/>
  <c r="BH266"/>
  <c r="BG266"/>
  <c r="BF266"/>
  <c r="T266"/>
  <c r="R266"/>
  <c r="P266"/>
  <c r="BK266"/>
  <c r="J266"/>
  <c r="BE266"/>
  <c r="BI260"/>
  <c r="BH260"/>
  <c r="BG260"/>
  <c r="BF260"/>
  <c r="T260"/>
  <c r="R260"/>
  <c r="P260"/>
  <c r="BK260"/>
  <c r="J260"/>
  <c r="BE260"/>
  <c r="BI255"/>
  <c r="BH255"/>
  <c r="BG255"/>
  <c r="BF255"/>
  <c r="T255"/>
  <c r="R255"/>
  <c r="P255"/>
  <c r="BK255"/>
  <c r="J255"/>
  <c r="BE255"/>
  <c r="BI250"/>
  <c r="BH250"/>
  <c r="BG250"/>
  <c r="BF250"/>
  <c r="T250"/>
  <c r="T249"/>
  <c r="R250"/>
  <c r="R249"/>
  <c r="P250"/>
  <c r="P249"/>
  <c r="BK250"/>
  <c r="BK249"/>
  <c r="J249"/>
  <c r="J250"/>
  <c r="BE250"/>
  <c r="J67"/>
  <c r="BI243"/>
  <c r="BH243"/>
  <c r="BG243"/>
  <c r="BF243"/>
  <c r="T243"/>
  <c r="R243"/>
  <c r="P243"/>
  <c r="BK243"/>
  <c r="J243"/>
  <c r="BE243"/>
  <c r="BI238"/>
  <c r="BH238"/>
  <c r="BG238"/>
  <c r="BF238"/>
  <c r="T238"/>
  <c r="R238"/>
  <c r="P238"/>
  <c r="BK238"/>
  <c r="J238"/>
  <c r="BE238"/>
  <c r="BI233"/>
  <c r="BH233"/>
  <c r="BG233"/>
  <c r="BF233"/>
  <c r="T233"/>
  <c r="R233"/>
  <c r="P233"/>
  <c r="BK233"/>
  <c r="J233"/>
  <c r="BE233"/>
  <c r="BI228"/>
  <c r="BH228"/>
  <c r="BG228"/>
  <c r="BF228"/>
  <c r="T228"/>
  <c r="R228"/>
  <c r="P228"/>
  <c r="BK228"/>
  <c r="J228"/>
  <c r="BE228"/>
  <c r="BI223"/>
  <c r="BH223"/>
  <c r="BG223"/>
  <c r="BF223"/>
  <c r="T223"/>
  <c r="R223"/>
  <c r="P223"/>
  <c r="BK223"/>
  <c r="J223"/>
  <c r="BE223"/>
  <c r="BI218"/>
  <c r="BH218"/>
  <c r="BG218"/>
  <c r="BF218"/>
  <c r="T218"/>
  <c r="R218"/>
  <c r="P218"/>
  <c r="BK218"/>
  <c r="J218"/>
  <c r="BE218"/>
  <c r="BI213"/>
  <c r="BH213"/>
  <c r="BG213"/>
  <c r="BF213"/>
  <c r="T213"/>
  <c r="R213"/>
  <c r="P213"/>
  <c r="BK213"/>
  <c r="J213"/>
  <c r="BE213"/>
  <c r="BI208"/>
  <c r="BH208"/>
  <c r="BG208"/>
  <c r="BF208"/>
  <c r="T208"/>
  <c r="R208"/>
  <c r="P208"/>
  <c r="BK208"/>
  <c r="J208"/>
  <c r="BE208"/>
  <c r="BI202"/>
  <c r="BH202"/>
  <c r="BG202"/>
  <c r="BF202"/>
  <c r="T202"/>
  <c r="R202"/>
  <c r="P202"/>
  <c r="BK202"/>
  <c r="J202"/>
  <c r="BE202"/>
  <c r="BI197"/>
  <c r="BH197"/>
  <c r="BG197"/>
  <c r="BF197"/>
  <c r="T197"/>
  <c r="T196"/>
  <c r="R197"/>
  <c r="R196"/>
  <c r="P197"/>
  <c r="P196"/>
  <c r="BK197"/>
  <c r="BK196"/>
  <c r="J196"/>
  <c r="J197"/>
  <c r="BE197"/>
  <c r="J66"/>
  <c r="BI191"/>
  <c r="BH191"/>
  <c r="BG191"/>
  <c r="BF191"/>
  <c r="T191"/>
  <c r="R191"/>
  <c r="P191"/>
  <c r="BK191"/>
  <c r="J191"/>
  <c r="BE191"/>
  <c r="BI186"/>
  <c r="BH186"/>
  <c r="BG186"/>
  <c r="BF186"/>
  <c r="T186"/>
  <c r="R186"/>
  <c r="P186"/>
  <c r="BK186"/>
  <c r="J186"/>
  <c r="BE186"/>
  <c r="BI181"/>
  <c r="BH181"/>
  <c r="BG181"/>
  <c r="BF181"/>
  <c r="T181"/>
  <c r="R181"/>
  <c r="P181"/>
  <c r="BK181"/>
  <c r="J181"/>
  <c r="BE181"/>
  <c r="BI176"/>
  <c r="BH176"/>
  <c r="BG176"/>
  <c r="BF176"/>
  <c r="T176"/>
  <c r="R176"/>
  <c r="P176"/>
  <c r="BK176"/>
  <c r="J176"/>
  <c r="BE176"/>
  <c r="BI171"/>
  <c r="BH171"/>
  <c r="BG171"/>
  <c r="BF171"/>
  <c r="T171"/>
  <c r="R171"/>
  <c r="P171"/>
  <c r="BK171"/>
  <c r="J171"/>
  <c r="BE171"/>
  <c r="BI166"/>
  <c r="BH166"/>
  <c r="BG166"/>
  <c r="BF166"/>
  <c r="T166"/>
  <c r="R166"/>
  <c r="P166"/>
  <c r="BK166"/>
  <c r="J166"/>
  <c r="BE166"/>
  <c r="BI161"/>
  <c r="BH161"/>
  <c r="BG161"/>
  <c r="BF161"/>
  <c r="T161"/>
  <c r="R161"/>
  <c r="P161"/>
  <c r="BK161"/>
  <c r="J161"/>
  <c r="BE161"/>
  <c r="BI156"/>
  <c r="BH156"/>
  <c r="BG156"/>
  <c r="BF156"/>
  <c r="T156"/>
  <c r="R156"/>
  <c r="P156"/>
  <c r="BK156"/>
  <c r="J156"/>
  <c r="BE156"/>
  <c r="BI151"/>
  <c r="BH151"/>
  <c r="BG151"/>
  <c r="BF151"/>
  <c r="T151"/>
  <c r="R151"/>
  <c r="P151"/>
  <c r="BK151"/>
  <c r="J151"/>
  <c r="BE151"/>
  <c r="BI146"/>
  <c r="BH146"/>
  <c r="BG146"/>
  <c r="BF146"/>
  <c r="T146"/>
  <c r="R146"/>
  <c r="P146"/>
  <c r="BK146"/>
  <c r="J146"/>
  <c r="BE146"/>
  <c r="BI141"/>
  <c r="BH141"/>
  <c r="BG141"/>
  <c r="BF141"/>
  <c r="T141"/>
  <c r="R141"/>
  <c r="P141"/>
  <c r="BK141"/>
  <c r="J141"/>
  <c r="BE141"/>
  <c r="BI134"/>
  <c r="BH134"/>
  <c r="BG134"/>
  <c r="BF134"/>
  <c r="T134"/>
  <c r="R134"/>
  <c r="P134"/>
  <c r="BK134"/>
  <c r="J134"/>
  <c r="BE134"/>
  <c r="BI129"/>
  <c r="BH129"/>
  <c r="BG129"/>
  <c r="BF129"/>
  <c r="T129"/>
  <c r="R129"/>
  <c r="P129"/>
  <c r="BK129"/>
  <c r="J129"/>
  <c r="BE129"/>
  <c r="BI124"/>
  <c r="BH124"/>
  <c r="BG124"/>
  <c r="BF124"/>
  <c r="T124"/>
  <c r="R124"/>
  <c r="P124"/>
  <c r="BK124"/>
  <c r="J124"/>
  <c r="BE124"/>
  <c r="BI118"/>
  <c r="BH118"/>
  <c r="BG118"/>
  <c r="BF118"/>
  <c r="T118"/>
  <c r="R118"/>
  <c r="P118"/>
  <c r="BK118"/>
  <c r="J118"/>
  <c r="BE118"/>
  <c r="BI113"/>
  <c r="BH113"/>
  <c r="BG113"/>
  <c r="BF113"/>
  <c r="T113"/>
  <c r="R113"/>
  <c r="P113"/>
  <c r="BK113"/>
  <c r="J113"/>
  <c r="BE113"/>
  <c r="BI108"/>
  <c r="BH108"/>
  <c r="BG108"/>
  <c r="BF108"/>
  <c r="T108"/>
  <c r="R108"/>
  <c r="P108"/>
  <c r="BK108"/>
  <c r="J108"/>
  <c r="BE108"/>
  <c r="BI103"/>
  <c r="BH103"/>
  <c r="BG103"/>
  <c r="BF103"/>
  <c r="T103"/>
  <c r="R103"/>
  <c r="P103"/>
  <c r="BK103"/>
  <c r="J103"/>
  <c r="BE103"/>
  <c r="BI96"/>
  <c r="F39"/>
  <c i="1" r="BD56"/>
  <c i="2" r="BH96"/>
  <c r="F38"/>
  <c i="1" r="BC56"/>
  <c i="2" r="BG96"/>
  <c r="F37"/>
  <c i="1" r="BB56"/>
  <c i="2" r="BF96"/>
  <c r="J36"/>
  <c i="1" r="AW56"/>
  <c i="2" r="F36"/>
  <c i="1" r="BA56"/>
  <c i="2" r="T96"/>
  <c r="T95"/>
  <c r="T94"/>
  <c r="T93"/>
  <c r="R96"/>
  <c r="R95"/>
  <c r="R94"/>
  <c r="R93"/>
  <c r="P96"/>
  <c r="P95"/>
  <c r="P94"/>
  <c r="P93"/>
  <c i="1" r="AU56"/>
  <c i="2" r="BK96"/>
  <c r="BK95"/>
  <c r="J95"/>
  <c r="BK94"/>
  <c r="J94"/>
  <c r="BK93"/>
  <c r="J93"/>
  <c r="J63"/>
  <c r="J32"/>
  <c i="1" r="AG56"/>
  <c i="2" r="J96"/>
  <c r="BE96"/>
  <c r="J35"/>
  <c i="1" r="AV56"/>
  <c i="2" r="F35"/>
  <c i="1" r="AZ56"/>
  <c i="2" r="J65"/>
  <c r="J64"/>
  <c r="J90"/>
  <c r="J89"/>
  <c r="F89"/>
  <c r="F87"/>
  <c r="E85"/>
  <c r="J59"/>
  <c r="J58"/>
  <c r="F58"/>
  <c r="F56"/>
  <c r="E54"/>
  <c r="J41"/>
  <c r="J20"/>
  <c r="E20"/>
  <c r="F90"/>
  <c r="F59"/>
  <c r="J19"/>
  <c r="J14"/>
  <c r="J87"/>
  <c r="J56"/>
  <c r="E7"/>
  <c r="E81"/>
  <c r="E50"/>
  <c i="1" r="BD67"/>
  <c r="BC67"/>
  <c r="BB67"/>
  <c r="BA67"/>
  <c r="AZ67"/>
  <c r="AY67"/>
  <c r="AX67"/>
  <c r="AW67"/>
  <c r="AV67"/>
  <c r="AU67"/>
  <c r="AT67"/>
  <c r="AS67"/>
  <c r="AG67"/>
  <c r="BD63"/>
  <c r="BC63"/>
  <c r="BB63"/>
  <c r="BA63"/>
  <c r="AZ63"/>
  <c r="AY63"/>
  <c r="AX63"/>
  <c r="AW63"/>
  <c r="AV63"/>
  <c r="AU63"/>
  <c r="AT63"/>
  <c r="AS63"/>
  <c r="AG63"/>
  <c r="BD59"/>
  <c r="BC59"/>
  <c r="BB59"/>
  <c r="BA59"/>
  <c r="AZ59"/>
  <c r="AY59"/>
  <c r="AX59"/>
  <c r="AW59"/>
  <c r="AV59"/>
  <c r="AU59"/>
  <c r="AT59"/>
  <c r="AS59"/>
  <c r="AG59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70"/>
  <c r="AN70"/>
  <c r="AT69"/>
  <c r="AN69"/>
  <c r="AT68"/>
  <c r="AN68"/>
  <c r="AN67"/>
  <c r="AT66"/>
  <c r="AN66"/>
  <c r="AT65"/>
  <c r="AN65"/>
  <c r="AT64"/>
  <c r="AN64"/>
  <c r="AN63"/>
  <c r="AT62"/>
  <c r="AN62"/>
  <c r="AT61"/>
  <c r="AN61"/>
  <c r="AT60"/>
  <c r="AN60"/>
  <c r="AN59"/>
  <c r="AT58"/>
  <c r="AN58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<sst xmlns="http://schemas.openxmlformats.org/spreadsheetml/2006/main">
  <si>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</si>
  <si>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</si>
  <si>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</si>
  <si>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</si>
  <si>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</si>
  <si>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{e1622e56-c566-4660-9550-c36a63a93bf6}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</si>
  <si>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</si>
  <si>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</si>
  <si>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</si>
  <si>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</si>
  <si>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</si>
  <si>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</si>
  <si>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</si>
  <si>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</si>
  <si>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PROJ18/06P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</si>
  <si>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</si>
  <si>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</si>
  <si>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Ulice Školní, Šumperk</t>
  </si>
  <si>
    <t>KSO:</t>
  </si>
  <si>
    <t/>
  </si>
  <si>
    <t>CC-CZ:</t>
  </si>
  <si>
    <t>Místo:</t>
  </si>
  <si>
    <t xml:space="preserve"> </t>
  </si>
  <si>
    <t>Datum:</t>
  </si>
  <si>
    <t>19. 2. 2019</t>
  </si>
  <si>
    <t>Zadavatel:</t>
  </si>
  <si>
    <t>IČ:</t>
  </si>
  <si>
    <t>00303461</t>
  </si>
  <si>
    <t>Město Šumperk</t>
  </si>
  <si>
    <t>DIČ:</t>
  </si>
  <si>
    <t>CZ00303461</t>
  </si>
  <si>
    <t>Uchazeč:</t>
  </si>
  <si>
    <t>Vyplň údaj</t>
  </si>
  <si>
    <t>Projektant:</t>
  </si>
  <si>
    <t>25905449</t>
  </si>
  <si>
    <t>PROJEKCE s.r.o.</t>
  </si>
  <si>
    <t>CZ25905449</t>
  </si>
  <si>
    <t>True</t>
  </si>
  <si>
    <t>Zpracovatel:</t>
  </si>
  <si>
    <t>Petr Slezák, CS ÚRS 2019 01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</si>
  <si>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</si>
  <si>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</si>
  <si>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</si>
  <si>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</si>
  <si>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</si>
  <si>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</si>
  <si>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</si>
  <si>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</si>
  <si>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</si>
  <si>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</si>
  <si>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</si>
  <si>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</si>
  <si>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</si>
  <si>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</si>
  <si>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</si>
  <si>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</si>
  <si>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</si>
  <si>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</si>
  <si>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</si>
  <si>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</si>
  <si>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</si>
  <si>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</si>
  <si>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</si>
  <si>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</si>
  <si>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</si>
  <si>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</si>
  <si>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</si>
  <si>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</si>
  <si>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</si>
  <si>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</si>
  <si>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</si>
  <si>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</si>
  <si>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</si>
  <si>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</si>
  <si>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</si>
  <si>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</si>
  <si>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</si>
  <si>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</si>
  <si>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</si>
  <si>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</si>
  <si>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</si>
  <si>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 xml:space="preserve">MK a chodník  - II.etapa</t>
  </si>
  <si>
    <t>STA</t>
  </si>
  <si>
    <t>1</t>
  </si>
  <si>
    <t>{8b5f03a0-87cd-4e6d-87ad-9bb52f92ca5c}</t>
  </si>
  <si>
    <t>2</t>
  </si>
  <si>
    <t>/</t>
  </si>
  <si>
    <t>101 NN</t>
  </si>
  <si>
    <t>MK a chodník - II.etapa - neuznatelné náklady</t>
  </si>
  <si>
    <t>Soupis</t>
  </si>
  <si>
    <t>{48be7bea-ef20-4eb0-8059-4df0790b6b88}</t>
  </si>
  <si>
    <t>101 UN</t>
  </si>
  <si>
    <t>MK a chodník - II.etapa - uznatelné náklady</t>
  </si>
  <si>
    <t>{2febf063-7f70-495d-8b96-00fb6e99e716}</t>
  </si>
  <si>
    <t>901/101</t>
  </si>
  <si>
    <t>Vedlejší rozpočtové náklady SO 101</t>
  </si>
  <si>
    <t>{3eaa96d2-ec77-488f-970b-e1f1c0cac3a4}</t>
  </si>
  <si>
    <t>SO 102</t>
  </si>
  <si>
    <t>MK a chodník - I.etapa</t>
  </si>
  <si>
    <t>{bfb13027-021e-4bb3-93da-2df9281199e8}</t>
  </si>
  <si>
    <t>102 NN</t>
  </si>
  <si>
    <t>MK a chodník - I.etapa - neuznatelné náklady</t>
  </si>
  <si>
    <t>{f2d58fce-34c3-4978-8cc5-0d6832fbb48f}</t>
  </si>
  <si>
    <t>102 UN</t>
  </si>
  <si>
    <t>MK a chodník - I.etapa - uznatelné náklady</t>
  </si>
  <si>
    <t>{3b9bcd5a-81b6-4071-b9fd-acfd1b9aa2bd}</t>
  </si>
  <si>
    <t>901/102</t>
  </si>
  <si>
    <t>Vedlejší rozpočtové náklady SO 102</t>
  </si>
  <si>
    <t>{d6a59961-4a04-4cc4-8ba3-1e368ca6cf95}</t>
  </si>
  <si>
    <t>SO 401 NN</t>
  </si>
  <si>
    <t>Rozvody VO - neuznatelné náklady</t>
  </si>
  <si>
    <t>{8c16870c-2ac9-46c9-a8fd-e4180a37a33e}</t>
  </si>
  <si>
    <t>401- I NN</t>
  </si>
  <si>
    <t>Rozvody VO - I.etapa (SO 102) - neuznatelné náklady</t>
  </si>
  <si>
    <t>{cd841baf-cd03-4dc1-94cf-30e08863d650}</t>
  </si>
  <si>
    <t>401-II NN</t>
  </si>
  <si>
    <t>Rozvody VO - II.etapa (SO 101) - neuznatelné náklady</t>
  </si>
  <si>
    <t>{827b564d-acfd-42c0-a7e2-fbc4b64f2763}</t>
  </si>
  <si>
    <t>SO 402 NN</t>
  </si>
  <si>
    <t>Přeložka vedení UPC - neuznatelné náklady</t>
  </si>
  <si>
    <t>{ab3b21fa-0b08-45d4-8d10-a40d77d8c946}</t>
  </si>
  <si>
    <t>SO 701</t>
  </si>
  <si>
    <t>Podzemní kontejnery</t>
  </si>
  <si>
    <t>{6c607f56-5762-47ac-bbf5-aa636c0332bb}</t>
  </si>
  <si>
    <t>701 NN</t>
  </si>
  <si>
    <t>Podzemní kontejnery - neuznatelné náklady</t>
  </si>
  <si>
    <t>{0e8776a5-2787-4352-bedc-34de0589ba2a}</t>
  </si>
  <si>
    <t>701 UN</t>
  </si>
  <si>
    <t>Podzemní kontejnery - uznatelné náklady</t>
  </si>
  <si>
    <t>{2c79eb24-56e7-45da-9ca1-4bbd192fb907}</t>
  </si>
  <si>
    <t>901/701 NN</t>
  </si>
  <si>
    <t>Vedlejší rozpočtové náklady SO 701 - neuznatelné náklady</t>
  </si>
  <si>
    <t>{cdd61a67-5f9c-4fad-adf7-4b4e46ea24ee}</t>
  </si>
  <si>
    <t>KRYCÍ LIST SOUPISU PRACÍ</t>
  </si>
  <si>
    <t>Objekt:</t>
  </si>
  <si>
    <t xml:space="preserve">SO 101 - MK a chodník  - II.etapa</t>
  </si>
  <si>
    <t>Soupis:</t>
  </si>
  <si>
    <t>101 NN - MK a chodník - II.etapa - neuznatelné náklady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</si>
  <si>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</si>
  <si>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</si>
  <si>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</si>
  <si>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</si>
  <si>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</si>
  <si>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</si>
  <si>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</si>
  <si>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180 - Náhradní výsadba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</si>
  <si>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</si>
  <si>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</si>
  <si>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</si>
  <si>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</si>
  <si>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</si>
  <si>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</si>
  <si>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</si>
  <si>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</si>
  <si>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</si>
  <si>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</si>
  <si>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</si>
  <si>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</si>
  <si>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</si>
  <si>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</si>
  <si>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</si>
  <si>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</si>
  <si>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</si>
  <si>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</si>
  <si>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</si>
  <si>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</si>
  <si>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</si>
  <si>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</si>
  <si>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113106023</t>
  </si>
  <si>
    <t>Rozebrání dlažeb při překopech komunikací pro pěší ze zámkové dlažby ručně</t>
  </si>
  <si>
    <t>m2</t>
  </si>
  <si>
    <t>CS ÚRS 2019 01</t>
  </si>
  <si>
    <t>4</t>
  </si>
  <si>
    <t>-862426439</t>
  </si>
  <si>
    <t>PP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</si>
  <si>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</si>
  <si>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VV</t>
  </si>
  <si>
    <t>"rozebrání části stáv.dlažeb původ.chodníku"</t>
  </si>
  <si>
    <t>16</t>
  </si>
  <si>
    <t>"rozebrání dlažby stáv.sjezdů pro napojení na novou niveletu"</t>
  </si>
  <si>
    <t>4,70+6,50</t>
  </si>
  <si>
    <t>Součet</t>
  </si>
  <si>
    <t>113107131</t>
  </si>
  <si>
    <t>Odstranění podkladu z betonu prostého tl 150 mm ručně</t>
  </si>
  <si>
    <t>-1498873236</t>
  </si>
  <si>
    <t>Odstranění podkladů nebo krytů ručně s přemístěním hmot na skládku na vzdálenost do 3 m nebo s naložením na dopravní prostředek z betonu prostého, o tl. vrstvy přes 100 do 150 mm</t>
  </si>
  <si>
    <t>"vybourání plochy stáv.sjezdu - vyrovnání nové nivelety zák.dlažbou"</t>
  </si>
  <si>
    <t>3,40</t>
  </si>
  <si>
    <t>3</t>
  </si>
  <si>
    <t>113154123</t>
  </si>
  <si>
    <t>Frézování živičného krytu tl 50 mm pruh š 1 m pl do 500 m2 bez překážek v trase</t>
  </si>
  <si>
    <t>1686993288</t>
  </si>
  <si>
    <t>Frézování živičného podkladu nebo krytu s naložením na dopravní prostředek plochy do 500 m2 bez překážek v trase pruhu šířky přes 0,5 m do 1 m, tloušťky vrstvy 50 mm</t>
  </si>
  <si>
    <t>"odfrézování stáv.krytu původního chodníku"</t>
  </si>
  <si>
    <t>209,20</t>
  </si>
  <si>
    <t>113201111</t>
  </si>
  <si>
    <t>Vytrhání obrub chodníkových ležatých</t>
  </si>
  <si>
    <t>m</t>
  </si>
  <si>
    <t>-533289114</t>
  </si>
  <si>
    <t>Vytrhání obrub s vybouráním lože, s přemístěním hmot na skládku na vzdálenost do 3 m nebo s naložením na dopravní prostředek chodníkových ležatých</t>
  </si>
  <si>
    <t>"stávající obruba - přídlažba"</t>
  </si>
  <si>
    <t>99</t>
  </si>
  <si>
    <t>5</t>
  </si>
  <si>
    <t>113202111</t>
  </si>
  <si>
    <t>Vytrhání obrub krajníků obrubníků stojatých</t>
  </si>
  <si>
    <t>2090734126</t>
  </si>
  <si>
    <t>Vytrhání obrub s vybouráním lože, s přemístěním hmot na skládku na vzdálenost do 3 m nebo s naložením na dopravní prostředek z krajníků nebo obrubníků stojatých</t>
  </si>
  <si>
    <t>"stávající obruby chodníku"</t>
  </si>
  <si>
    <t xml:space="preserve">"silniční"    99</t>
  </si>
  <si>
    <t xml:space="preserve">"obruba napojovaných sjezdů"    3*2*1,50</t>
  </si>
  <si>
    <t>6</t>
  </si>
  <si>
    <t>113204111</t>
  </si>
  <si>
    <t>Vytrhání obrub záhonových</t>
  </si>
  <si>
    <t>-238719052</t>
  </si>
  <si>
    <t>Vytrhání obrub s vybouráním lože, s přemístěním hmot na skládku na vzdálenost do 3 m nebo s naložením na dopravní prostředek záhonových</t>
  </si>
  <si>
    <t xml:space="preserve">"zahradní chodníkové"    93</t>
  </si>
  <si>
    <t>7</t>
  </si>
  <si>
    <t>121103111</t>
  </si>
  <si>
    <t>Skrývka zemin schopných zúrodnění v rovině a svahu do 1:5</t>
  </si>
  <si>
    <t>m3</t>
  </si>
  <si>
    <t>-559587339</t>
  </si>
  <si>
    <t>Skrývka zemin schopných zúrodnění v rovině a ve sklonu do 1:5</t>
  </si>
  <si>
    <t>"skrývka humózní vrstvy v prostoru staveniště plochy pro kontejnery"</t>
  </si>
  <si>
    <t>(58,90+90,30)*0,10</t>
  </si>
  <si>
    <t>8</t>
  </si>
  <si>
    <t>122201101</t>
  </si>
  <si>
    <t>Odkopávky a prokopávky nezapažené v hornině tř. 3 objem do 100 m3</t>
  </si>
  <si>
    <t>-521835243</t>
  </si>
  <si>
    <t>Odkopávky a prokopávky nezapažené s přehozením výkopku na vzdálenost do 3 m nebo s naložením na dopravní prostředek v hornině tř. 3 do 100 m3</t>
  </si>
  <si>
    <t>"nové chodníky vč.obrubníků"</t>
  </si>
  <si>
    <t>53,80</t>
  </si>
  <si>
    <t>"odkopávka pro aktivní zónu"</t>
  </si>
  <si>
    <t xml:space="preserve">"chodník"    179,30*0,30</t>
  </si>
  <si>
    <t>9</t>
  </si>
  <si>
    <t>122201109</t>
  </si>
  <si>
    <t>Příplatek za lepivost u odkopávek v hornině tř. 1 až 3</t>
  </si>
  <si>
    <t>-1289624549</t>
  </si>
  <si>
    <t>Odkopávky a prokopávky nezapažené s přehozením výkopku na vzdálenost do 3 m nebo s naložením na dopravní prostředek v hornině tř. 3 Příplatek k cenám za lepivost horniny tř. 3</t>
  </si>
  <si>
    <t>"50% kubatury"</t>
  </si>
  <si>
    <t>(53,80+53,79)*0,50</t>
  </si>
  <si>
    <t>10</t>
  </si>
  <si>
    <t>162306111</t>
  </si>
  <si>
    <t>Vodorovné přemístění do 500 m bez naložení výkopku ze zemin schopných zúrodnění</t>
  </si>
  <si>
    <t>1968681153</t>
  </si>
  <si>
    <t>Vodorovné přemístění výkopku bez naložení, avšak se složením zemin schopných zúrodnění, na vzdálenost přes 100 do 500 m</t>
  </si>
  <si>
    <t>"přesun na meziskládku objednatele a zpět k opětovnému rozrostření pro finální úpravy"</t>
  </si>
  <si>
    <t xml:space="preserve">"skrývka"     14,90*2</t>
  </si>
  <si>
    <t>11</t>
  </si>
  <si>
    <t>162701103</t>
  </si>
  <si>
    <t>Vodorovné přemístění do 8000 m výkopku/sypaniny z horniny tř. 1 až 4</t>
  </si>
  <si>
    <t>-1508662508</t>
  </si>
  <si>
    <t>Vodorovné přemístění výkopku nebo sypaniny po suchu na obvyklém dopravním prostředku, bez naložení výkopku, avšak se složením bez rozhrnutí z horniny tř. 1 až 4 na vzdálenost přes 7 000 do 8 000 m</t>
  </si>
  <si>
    <t>"odvoz přebytku výkopku k trvalému uložení"</t>
  </si>
  <si>
    <t>107,59</t>
  </si>
  <si>
    <t>12</t>
  </si>
  <si>
    <t>167103101</t>
  </si>
  <si>
    <t>Nakládání výkopku ze zemin schopných zúrodnění</t>
  </si>
  <si>
    <t>1548797417</t>
  </si>
  <si>
    <t>Nakládání neulehlého výkopku z hromad zeminy schopné zúrodnění</t>
  </si>
  <si>
    <t>"nakládka skrývky na meziskládce k přesunu na místo finálních terénních úprav"</t>
  </si>
  <si>
    <t>14,92</t>
  </si>
  <si>
    <t>13</t>
  </si>
  <si>
    <t>171102111</t>
  </si>
  <si>
    <t>Uložení sypaniny z hornin nesoudržných a sypkých do násypů zhutněných v aktivní zóně</t>
  </si>
  <si>
    <t>-559069391</t>
  </si>
  <si>
    <t>Uložení sypaniny do zhutněných násypů pro dálnice a letiště s rozprostřením sypaniny ve vrstvách, s hrubým urovnáním a uzavřením povrchu násypu z hornin nesoudržných sypkých v aktivní zóně</t>
  </si>
  <si>
    <t>"aktivní zóna"</t>
  </si>
  <si>
    <t>14</t>
  </si>
  <si>
    <t>M</t>
  </si>
  <si>
    <t>58344199</t>
  </si>
  <si>
    <t>štěrkodrť frakce 0/63</t>
  </si>
  <si>
    <t>t</t>
  </si>
  <si>
    <t>-490938846</t>
  </si>
  <si>
    <t>"dodávka vhodného materiálu pro aktivní zónu - ŠD - 1,95 t/m3"</t>
  </si>
  <si>
    <t>53,79*1,95</t>
  </si>
  <si>
    <t>171201211</t>
  </si>
  <si>
    <t>Poplatek za uložení stavebního odpadu - zeminy a kameniva na skládce</t>
  </si>
  <si>
    <t>-2034436302</t>
  </si>
  <si>
    <t>Poplatek za uložení stavebního odpadu na skládce (skládkovné) zeminy a kameniva zatříděného do Katalogu odpadů pod kódem 170 504</t>
  </si>
  <si>
    <t>"poplatek za uložení výkopku na skládku - 1,8 t/m3"</t>
  </si>
  <si>
    <t>107,59*1,80</t>
  </si>
  <si>
    <t>181102302</t>
  </si>
  <si>
    <t>Úprava pláně v zářezech se zhutněním</t>
  </si>
  <si>
    <t>303429217</t>
  </si>
  <si>
    <t>Úprava pláně na stavbách dálnic strojně v zářezech mimo skalních se zhutněním</t>
  </si>
  <si>
    <t>"úprava podloží u nových konstrukcí v plné skladbě"</t>
  </si>
  <si>
    <t xml:space="preserve">"nová skladba chodníku"     179,30</t>
  </si>
  <si>
    <t>17</t>
  </si>
  <si>
    <t>181301101</t>
  </si>
  <si>
    <t>Rozprostření ornice tl vrstvy do 100 mm pl do 500 m2 v rovině nebo ve svahu do 1:5</t>
  </si>
  <si>
    <t>-707372153</t>
  </si>
  <si>
    <t>Rozprostření a urovnání ornice v rovině nebo ve svahu sklonu do 1:5 při souvislé ploše do 500 m2, tl. vrstvy do 100 mm</t>
  </si>
  <si>
    <t>"finální terénní úpravy - ohumusování vhodnou zeminou ze zdrojů stavby"</t>
  </si>
  <si>
    <t>90,30+13,80</t>
  </si>
  <si>
    <t>18</t>
  </si>
  <si>
    <t>181411131</t>
  </si>
  <si>
    <t>Založení parkového trávníku výsevem plochy do 1000 m2 v rovině a ve svahu do 1:5</t>
  </si>
  <si>
    <t>-1425683897</t>
  </si>
  <si>
    <t>Založení trávníku na půdě předem připravené plochy do 1000 m2 výsevem včetně utažení parkového v rovině nebo na svahu do 1:5</t>
  </si>
  <si>
    <t>"osetí zelených ploch"</t>
  </si>
  <si>
    <t>19</t>
  </si>
  <si>
    <t>00572410</t>
  </si>
  <si>
    <t>osivo směs travní parková</t>
  </si>
  <si>
    <t>kg</t>
  </si>
  <si>
    <t>-2069366307</t>
  </si>
  <si>
    <t>"dodávka osiva - vydatnost 35 m2/kg, ztratné 5%"</t>
  </si>
  <si>
    <t>104,10/35*1,05</t>
  </si>
  <si>
    <t>Zemní práce - přípravné a přidružené práce</t>
  </si>
  <si>
    <t>20</t>
  </si>
  <si>
    <t>111201101</t>
  </si>
  <si>
    <t>Odstranění křovin a stromů průměru kmene do 100 mm i s kořeny z celkové plochy do 1000 m2</t>
  </si>
  <si>
    <t>1502896943</t>
  </si>
  <si>
    <t>Odstranění křovin a stromů s odstraněním kořenů průměru kmene do 100 mm do sklonu terénu 1 : 5, při celkové ploše do 1 000 m2</t>
  </si>
  <si>
    <t>"odstranění křovin - šeřík"</t>
  </si>
  <si>
    <t>111251111</t>
  </si>
  <si>
    <t>Drcení ořezaných větví D do 100 mm s odvozem do 20 km</t>
  </si>
  <si>
    <t>-279209354</t>
  </si>
  <si>
    <t>Drcení ořezaných větví strojně - (štěpkování) o průměru větví do 100 mm</t>
  </si>
  <si>
    <t>"drcení smýcených křovin a větví stromů na místě určeném objednatelem"</t>
  </si>
  <si>
    <t xml:space="preserve">"křoviny - 0,02 m3/m2"    3*0,02</t>
  </si>
  <si>
    <t xml:space="preserve">"větve - 0,15 m3/ks"     2*0,15</t>
  </si>
  <si>
    <t>22</t>
  </si>
  <si>
    <t>112151113</t>
  </si>
  <si>
    <t>Směrové kácení stromů s rozřezáním a odvětvením D kmene do 400 mm</t>
  </si>
  <si>
    <t>kus</t>
  </si>
  <si>
    <t>-951884702</t>
  </si>
  <si>
    <t>Pokácení stromu směrové v celku s odřezáním kmene a s odvětvením průměru kmene přes 300 do 400 mm</t>
  </si>
  <si>
    <t xml:space="preserve">"odstranění stávajících dřevin - bříza, dvojkmen  "</t>
  </si>
  <si>
    <t>23</t>
  </si>
  <si>
    <t>112201117</t>
  </si>
  <si>
    <t>Odstranění pařezů D do 0,8 m v rovině a svahu 1:5 s odklizením do 20 m a zasypáním jámy</t>
  </si>
  <si>
    <t>1310735604</t>
  </si>
  <si>
    <t>Odstranění pařezu v rovině nebo na svahu do 1:5 o průměru pařezu na řezné ploše přes 700 do 800 mm</t>
  </si>
  <si>
    <t>"odstranění pařezu - bříza, dvojkmen"</t>
  </si>
  <si>
    <t>24</t>
  </si>
  <si>
    <t>162301402</t>
  </si>
  <si>
    <t>Vodorovné přemístění větví stromů listnatých do 5 km D kmene do 500 mm</t>
  </si>
  <si>
    <t>-1214620676</t>
  </si>
  <si>
    <t>Vodorovné přemístění větví, kmenů nebo pařezů s naložením, složením a dopravou do 5000 m větví stromů listnatých, průměru kmene přes 300 do 500 mm</t>
  </si>
  <si>
    <t xml:space="preserve">"přem.větví na místo určené objednatelem k likvidaci štěpkováním - bříza, dvojkmen  "</t>
  </si>
  <si>
    <t>25</t>
  </si>
  <si>
    <t>162301412</t>
  </si>
  <si>
    <t>Vodorovné přemístění kmenů stromů listnatých do 5 km D kmene do 500 mm</t>
  </si>
  <si>
    <t>-152181938</t>
  </si>
  <si>
    <t>Vodorovné přemístění větví, kmenů nebo pařezů s naložením, složením a dopravou do 5000 m kmenů stromů listnatých, průměru přes 300 do 500 mm</t>
  </si>
  <si>
    <t xml:space="preserve">"přem.kmenů na místo určené objednatelem k uložení - bříza, dvojkmen  "</t>
  </si>
  <si>
    <t>26</t>
  </si>
  <si>
    <t>162301424</t>
  </si>
  <si>
    <t>Vodorovné přemístění pařezů do 5 km D do 900 mm</t>
  </si>
  <si>
    <t>-270135756</t>
  </si>
  <si>
    <t>Vodorovné přemístění větví, kmenů nebo pařezů s naložením, složením a dopravou do 5000 m pařezů kmenů, průměru přes 700 do 900 mm</t>
  </si>
  <si>
    <t xml:space="preserve">"přem.pařezu na skládku TKO k trvalému uložení - bříza, dvojkmen  "</t>
  </si>
  <si>
    <t>27</t>
  </si>
  <si>
    <t>162301501</t>
  </si>
  <si>
    <t>Vodorovné přemístění křovin do 5 km D kmene do 100 mm</t>
  </si>
  <si>
    <t>980041584</t>
  </si>
  <si>
    <t>Vodorovné přemístění smýcených křovin do průměru kmene 100 mm na vzdálenost do 5 000 m</t>
  </si>
  <si>
    <t>"přemístění odstr.křovin na místo likvidace štěpkováním určené objednatelem"</t>
  </si>
  <si>
    <t>28</t>
  </si>
  <si>
    <t>162301924</t>
  </si>
  <si>
    <t>Příplatek k vodorovnému přemístění pařezů D 900 mm ZKD 5 km</t>
  </si>
  <si>
    <t>-1008664839</t>
  </si>
  <si>
    <t>Vodorovné přemístění větví, kmenů nebo pařezů s naložením, složením a dopravou Příplatek k cenám za každých dalších i započatých 5000 m přes 5000 m pařezů kmenů, průměru přes 700 do 900 mm</t>
  </si>
  <si>
    <t xml:space="preserve">"přem.pařezu na skládku TKO k trvalému uložení - bříza, dvojkmen - celkem 8 km  "</t>
  </si>
  <si>
    <t>29</t>
  </si>
  <si>
    <t>997019911</t>
  </si>
  <si>
    <t>Poplatek za uložení na skládce (skládkovné) - pařezy</t>
  </si>
  <si>
    <t>vlastní</t>
  </si>
  <si>
    <t>-1004511662</t>
  </si>
  <si>
    <t>P</t>
  </si>
  <si>
    <t>Poznámka k položce:_x000d_
Firemní položka</t>
  </si>
  <si>
    <t xml:space="preserve">"poplatek za uložení pařezu na skládku TKO - bříza, dvojkmen  "</t>
  </si>
  <si>
    <t>180</t>
  </si>
  <si>
    <t>Náhradní výsadba</t>
  </si>
  <si>
    <t>30</t>
  </si>
  <si>
    <t>183101321</t>
  </si>
  <si>
    <t>Jamky pro výsadbu s výměnou 100 % půdy zeminy tř 1 až 4 objem do 1 m3 v rovině a svahu do 1:5</t>
  </si>
  <si>
    <t>-1822844212</t>
  </si>
  <si>
    <t>Hloubení jamek pro vysazování rostlin v zemině tř.1 až 4 s výměnou půdy z 100% v rovině nebo na svahu do 1:5, objemu přes 0,40 do 1,00 m3</t>
  </si>
  <si>
    <t>"jamky pro náhradní výsadbu sazenic stromů - doplnění vhodné zeminy ze zdrojů stavby"</t>
  </si>
  <si>
    <t>31</t>
  </si>
  <si>
    <t>184102116</t>
  </si>
  <si>
    <t>Výsadba dřeviny s balem D do 0,8 m do jamky se zalitím v rovině a svahu do 1:5</t>
  </si>
  <si>
    <t>1610998667</t>
  </si>
  <si>
    <t>Výsadba dřeviny s balem do předem vyhloubené jamky se zalitím v rovině nebo na svahu do 1:5, při průměru balu přes 600 do 800 mm</t>
  </si>
  <si>
    <t>"výsadba sazenic stromů"</t>
  </si>
  <si>
    <t>32</t>
  </si>
  <si>
    <t>02659901</t>
  </si>
  <si>
    <t>Třešeň 12/14 cm, kontejner</t>
  </si>
  <si>
    <t>1419329591</t>
  </si>
  <si>
    <t>Poznámka k položce:_x000d_
Firemní cena</t>
  </si>
  <si>
    <t>"náhradní výsadba - dodávka sazenic dle PD"</t>
  </si>
  <si>
    <t>33</t>
  </si>
  <si>
    <t>02659902</t>
  </si>
  <si>
    <t>Jabloň 12/14 cm, kontejner</t>
  </si>
  <si>
    <t>-47337895</t>
  </si>
  <si>
    <t>34</t>
  </si>
  <si>
    <t>184911421</t>
  </si>
  <si>
    <t>Mulčování rostlin kůrou tl. do 0,1 m v rovině a svahu do 1:5</t>
  </si>
  <si>
    <t>-386389087</t>
  </si>
  <si>
    <t>Mulčování vysazených rostlin mulčovací kůrou, tl. do 100 mm v rovině nebo na svahu do 1:5</t>
  </si>
  <si>
    <t>"mulčování pro výsadbu - 1 ks strom/1,50 m2"</t>
  </si>
  <si>
    <t>2*1,50</t>
  </si>
  <si>
    <t>35</t>
  </si>
  <si>
    <t>10391100</t>
  </si>
  <si>
    <t>kůra mulčovací VL</t>
  </si>
  <si>
    <t>-1792167174</t>
  </si>
  <si>
    <t>"dodávka mulčovací kůry"</t>
  </si>
  <si>
    <t>3*0,10</t>
  </si>
  <si>
    <t>36</t>
  </si>
  <si>
    <t>185802114</t>
  </si>
  <si>
    <t>Hnojení půdy umělým hnojivem k jednotlivým rostlinám v rovině a svahu do 1:5</t>
  </si>
  <si>
    <t>2129679768</t>
  </si>
  <si>
    <t>Hnojení půdy nebo trávníku v rovině nebo na svahu do 1:5 umělým hnojivem s rozdělením k jednotlivým rostlinám</t>
  </si>
  <si>
    <t>"hnojení sazenic - strom 5 ks tablet."</t>
  </si>
  <si>
    <t>2*0,0005</t>
  </si>
  <si>
    <t>37</t>
  </si>
  <si>
    <t>25199911</t>
  </si>
  <si>
    <t>Hnojivo pro dřeviny dlohodobě působící</t>
  </si>
  <si>
    <t>-1260810919</t>
  </si>
  <si>
    <t>"dodávka hnojiva pro sazenice dřevin"</t>
  </si>
  <si>
    <t>2*0,5</t>
  </si>
  <si>
    <t>38</t>
  </si>
  <si>
    <t>185804312</t>
  </si>
  <si>
    <t>Zalití rostlin vodou plocha přes 20 m2</t>
  </si>
  <si>
    <t>222993420</t>
  </si>
  <si>
    <t>Zalití rostlin vodou plochy záhonů jednotlivě přes 20 m2</t>
  </si>
  <si>
    <t>"strom - 50 l"</t>
  </si>
  <si>
    <t>2*0,05</t>
  </si>
  <si>
    <t>39</t>
  </si>
  <si>
    <t>08211321</t>
  </si>
  <si>
    <t>voda pitná pro ostatní odběratele</t>
  </si>
  <si>
    <t>829791407</t>
  </si>
  <si>
    <t>"dodávka vody pro zálivku"</t>
  </si>
  <si>
    <t>40</t>
  </si>
  <si>
    <t>185851121</t>
  </si>
  <si>
    <t>Dovoz vody pro zálivku rostlin za vzdálenost do 1000 m</t>
  </si>
  <si>
    <t>-1753004529</t>
  </si>
  <si>
    <t>Dovoz vody pro zálivku rostlin na vzdálenost do 1000 m</t>
  </si>
  <si>
    <t>41</t>
  </si>
  <si>
    <t>185999901</t>
  </si>
  <si>
    <t>Následná péče po dobu 3 let</t>
  </si>
  <si>
    <t>soub</t>
  </si>
  <si>
    <t>577187684</t>
  </si>
  <si>
    <t xml:space="preserve">Poznámka k položce:_x000d_
Firemní položka._x000d_
Zálivka, péče o kořenovou mísu, výchovný řez, kontrola kotveí a ochrana proti škůdcům, především:_x000d_
Znovuvyvázání a oprava kotvení - 1x ročně_x000d_
Řez a vyvětvení - 1x ročně_x000d_
Hnojivo - 1x ročně_x000d_
Zálivka - 3x ročně_x000d_
</t>
  </si>
  <si>
    <t>Komunikace pozemní</t>
  </si>
  <si>
    <t>42</t>
  </si>
  <si>
    <t>564811111</t>
  </si>
  <si>
    <t>Podklad ze štěrkodrtě ŠD tl 50 mm</t>
  </si>
  <si>
    <t>1447506529</t>
  </si>
  <si>
    <t>Podklad ze štěrkodrti ŠD s rozprostřením a zhutněním, po zhutnění tl. 50 mm</t>
  </si>
  <si>
    <t>"doplnění podkladu dlažby sjezdů pro navázání na novou niveletu"</t>
  </si>
  <si>
    <t>"dtto, původně betonový sjezd - 2 vrstvy"</t>
  </si>
  <si>
    <t>2*3,40</t>
  </si>
  <si>
    <t>"dtto, nová dlažba přístupu k TS"</t>
  </si>
  <si>
    <t>4,00</t>
  </si>
  <si>
    <t>43</t>
  </si>
  <si>
    <t>564871111</t>
  </si>
  <si>
    <t>Podklad ze štěrkodrtě ŠD tl 250 mm</t>
  </si>
  <si>
    <t>-2089715601</t>
  </si>
  <si>
    <t>Podklad ze štěrkodrti ŠD s rozprostřením a zhutněním, po zhutnění tl. 250 mm</t>
  </si>
  <si>
    <t>"nová skladba chodníku"</t>
  </si>
  <si>
    <t>179,30</t>
  </si>
  <si>
    <t>44</t>
  </si>
  <si>
    <t>596212212</t>
  </si>
  <si>
    <t>Kladení zámkové dlažby pozemních komunikací tl 80 mm skupiny A pl do 300 m2</t>
  </si>
  <si>
    <t>-1003656238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</si>
  <si>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100 do 300 m2</t>
  </si>
  <si>
    <t>"dlažba chodníku"</t>
  </si>
  <si>
    <t>"předláždění stáv.sjezdů pro napojení na novou niveletu"</t>
  </si>
  <si>
    <t>4,70+6,50+3,40</t>
  </si>
  <si>
    <t>45</t>
  </si>
  <si>
    <t>59245020</t>
  </si>
  <si>
    <t>dlažba skladebná betonová 200x100x80mm přírodní</t>
  </si>
  <si>
    <t>2064611745</t>
  </si>
  <si>
    <t>"dodávka dlažby chodníku - ztratné 2%"</t>
  </si>
  <si>
    <t>179,30*1,02</t>
  </si>
  <si>
    <t>"odpočet dlažby SLP"</t>
  </si>
  <si>
    <t>-7,90*1,02</t>
  </si>
  <si>
    <t>46</t>
  </si>
  <si>
    <t>592450061</t>
  </si>
  <si>
    <t>dlažba skladebná betonová základní pro nevidomé 20 x 10 x 8 cm barevná</t>
  </si>
  <si>
    <t>-1559831442</t>
  </si>
  <si>
    <t>"dodávka dlažby SLP - ztratné 3%"</t>
  </si>
  <si>
    <t>7,90*1,03</t>
  </si>
  <si>
    <t>Ostatní konstrukce a práce, bourání</t>
  </si>
  <si>
    <t>47</t>
  </si>
  <si>
    <t>914111111</t>
  </si>
  <si>
    <t>Montáž svislé dopravní značky do velikosti 1 m2 objímkami na sloupek nebo konzolu</t>
  </si>
  <si>
    <t>321599896</t>
  </si>
  <si>
    <t>Montáž svislé dopravní značky základní velikosti do 1 m2 objímkami na sloupky nebo konzoly</t>
  </si>
  <si>
    <t>"montáž - přesun původních DZ dle PD"</t>
  </si>
  <si>
    <t xml:space="preserve">"B24a+E23+P2 na nový sloupek"    3</t>
  </si>
  <si>
    <t xml:space="preserve">"B2 na nový sloupek"    1</t>
  </si>
  <si>
    <t>48</t>
  </si>
  <si>
    <t>914511112</t>
  </si>
  <si>
    <t>Montáž sloupku dopravních značek délky do 3,5 m s betonovým základem a patkou</t>
  </si>
  <si>
    <t>1584683183</t>
  </si>
  <si>
    <t>Montáž sloupku dopravních značek délky do 3,5 m do hliníkové patky</t>
  </si>
  <si>
    <t xml:space="preserve">"B24a+E23+P2 na nový sloupek"    1</t>
  </si>
  <si>
    <t>49</t>
  </si>
  <si>
    <t>40445235</t>
  </si>
  <si>
    <t>sloupek pro dopravní značku Al D 60mm v 3,5m</t>
  </si>
  <si>
    <t>1781838230</t>
  </si>
  <si>
    <t>"dodávka nových sloupků přem.značek dle PD"</t>
  </si>
  <si>
    <t>50</t>
  </si>
  <si>
    <t>916131213</t>
  </si>
  <si>
    <t>Osazení silničního obrubníku betonového stojatého s boční opěrou do lože z betonu prostého</t>
  </si>
  <si>
    <t>1435492062</t>
  </si>
  <si>
    <t>Osazení silničního obrubníku betonového se zřízením lože, s vyplněním a zatřením spár cementovou maltou stojatého s boční opěrou z betonu prostého, do lože z betonu prostého</t>
  </si>
  <si>
    <t>"osazení nové silniční obruby"</t>
  </si>
  <si>
    <t>98+46</t>
  </si>
  <si>
    <t>"osazení nové obruby sjezdů"</t>
  </si>
  <si>
    <t>3*2*1,50</t>
  </si>
  <si>
    <t>51</t>
  </si>
  <si>
    <t>59217031</t>
  </si>
  <si>
    <t>obrubník betonový silniční 1000x150x250mm</t>
  </si>
  <si>
    <t>1000602494</t>
  </si>
  <si>
    <t>"dodávka obrub - ztratné 1%"</t>
  </si>
  <si>
    <t>(144+9)*1,01</t>
  </si>
  <si>
    <t>"odpočet obrub nájezdových"</t>
  </si>
  <si>
    <t>-(4,50+5,50+7,00+5,50+4,50)*1,01</t>
  </si>
  <si>
    <t>"odpočet obrub přechodových"</t>
  </si>
  <si>
    <t>-(2+2+2+2+2+1)*1,01</t>
  </si>
  <si>
    <t>52</t>
  </si>
  <si>
    <t>59217030</t>
  </si>
  <si>
    <t>obrubník betonový silniční přechodový 1000x150x150-250mm</t>
  </si>
  <si>
    <t>-1202331443</t>
  </si>
  <si>
    <t>"dodávka obrub přechodových - ztratné 1%"</t>
  </si>
  <si>
    <t>(2+2+2+2+2+1)*1,01</t>
  </si>
  <si>
    <t>53</t>
  </si>
  <si>
    <t>59217029</t>
  </si>
  <si>
    <t>obrubník betonový silniční nájezdový 1000x150x150mm</t>
  </si>
  <si>
    <t>1474608416</t>
  </si>
  <si>
    <t>"dodávka obrub nájezdových - ztratné 1%"</t>
  </si>
  <si>
    <t>(4,50+5,50+7,00+5,50+4,50)*1,01</t>
  </si>
  <si>
    <t>54</t>
  </si>
  <si>
    <t>916231213</t>
  </si>
  <si>
    <t>Osazení chodníkového obrubníku betonového stojatého s boční opěrou do lože z betonu prostého</t>
  </si>
  <si>
    <t>487775719</t>
  </si>
  <si>
    <t>Osazení chodníkového obrubníku betonového se zřízením lože, s vyplněním a zatřením spár cementovou maltou stojatého s boční opěrou z betonu prostého, do lože z betonu prostého</t>
  </si>
  <si>
    <t>"osazení nové chodníkové obruby"</t>
  </si>
  <si>
    <t>92</t>
  </si>
  <si>
    <t>55</t>
  </si>
  <si>
    <t>59217016</t>
  </si>
  <si>
    <t>obrubník betonový chodníkový 1000x80x250mm</t>
  </si>
  <si>
    <t>-1009461749</t>
  </si>
  <si>
    <t>"dodávka obrub chodníkových - ztratné 1%"</t>
  </si>
  <si>
    <t>92*1,01</t>
  </si>
  <si>
    <t>56</t>
  </si>
  <si>
    <t>919726121</t>
  </si>
  <si>
    <t>Geotextilie pro ochranu, separaci a filtraci netkaná měrná hmotnost do 200 g/m2</t>
  </si>
  <si>
    <t>1820323197</t>
  </si>
  <si>
    <t>Geotextilie netkaná pro ochranu, separaci nebo filtraci měrná hmotnost do 200 g/m2</t>
  </si>
  <si>
    <t>"separační geotextilie na pláň pod skladbu chodníku"</t>
  </si>
  <si>
    <t>57</t>
  </si>
  <si>
    <t>919735111</t>
  </si>
  <si>
    <t>Řezání stávajícího živičného krytu hl do 50 mm</t>
  </si>
  <si>
    <t>2061220454</t>
  </si>
  <si>
    <t>Řezání stávajícího živičného krytu nebo podkladu hloubky do 50 mm</t>
  </si>
  <si>
    <t xml:space="preserve">"zaříznutí stáv.živ.krytu chodníku pro úpravu napojení nové konstrukce  - dlažby"</t>
  </si>
  <si>
    <t>2,40+2,30+1,50</t>
  </si>
  <si>
    <t>58</t>
  </si>
  <si>
    <t>966006132</t>
  </si>
  <si>
    <t>Odstranění značek dopravních nebo orientačních se sloupky s betonovými patkami</t>
  </si>
  <si>
    <t>161800106</t>
  </si>
  <si>
    <t>Odstranění dopravních nebo orientačních značek se sloupkem s uložením hmot na vzdálenost do 20 m nebo s naložením na dopravní prostředek, se zásypem jam a jeho zhutněním s betonovou patkou</t>
  </si>
  <si>
    <t>"odstranění stáv.dopravního značení dle PD"</t>
  </si>
  <si>
    <t xml:space="preserve">"P2+E2b+B24a - pro přemístění"    1</t>
  </si>
  <si>
    <t xml:space="preserve">"B2 - pro přemístění"    1</t>
  </si>
  <si>
    <t xml:space="preserve">"IP11g - trvalá likvidace"   1</t>
  </si>
  <si>
    <t>59</t>
  </si>
  <si>
    <t>966006211</t>
  </si>
  <si>
    <t>Odstranění svislých dopravních značek ze sloupů, sloupků nebo konzol</t>
  </si>
  <si>
    <t>14800687</t>
  </si>
  <si>
    <t>Odstranění (demontáž) svislých dopravních značek s odklizením materiálu na skládku na vzdálenost do 20 m nebo s naložením na dopravní prostředek ze sloupů, sloupků nebo konzol</t>
  </si>
  <si>
    <t>"demont.stáv.dopravního značení ze sloupků dle PD"</t>
  </si>
  <si>
    <t xml:space="preserve">"P2+E2b+B24a - pro přemístění"    3</t>
  </si>
  <si>
    <t>60</t>
  </si>
  <si>
    <t>979054451</t>
  </si>
  <si>
    <t>Očištění vybouraných zámkových dlaždic s původním spárováním z kameniva těženého</t>
  </si>
  <si>
    <t>239587111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</si>
  <si>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</si>
  <si>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"očištění dlažby z rozebraných pův.ploch pro opětovné použití"</t>
  </si>
  <si>
    <t xml:space="preserve">"původ.chodník"    16</t>
  </si>
  <si>
    <t xml:space="preserve">"původní dlažba stáv.sjezdů"    11,20</t>
  </si>
  <si>
    <t>61</t>
  </si>
  <si>
    <t>999999101</t>
  </si>
  <si>
    <t>Příplatek za řezání obrub betonových silničních</t>
  </si>
  <si>
    <t>ks</t>
  </si>
  <si>
    <t>512</t>
  </si>
  <si>
    <t>-822972190</t>
  </si>
  <si>
    <t>Příplatek za úpravu betonových obrub silničních seříznutím a dělením kolmým nebo šikmým pro vytvoření napojení v oblouku nebo zkrácení na požadovanou délku</t>
  </si>
  <si>
    <t>"předpoklad 10% z celk.množství osazovaných obrub"</t>
  </si>
  <si>
    <t>153*0,10</t>
  </si>
  <si>
    <t>62</t>
  </si>
  <si>
    <t>999999102</t>
  </si>
  <si>
    <t>Příplatek za řezání obrub betonových chodníkových</t>
  </si>
  <si>
    <t>-557316591</t>
  </si>
  <si>
    <t>Příplatek za úpravu betonových obrub chodníkových seříznutím a dělením kolmým nebo šikmým pro vytvoření napojení v oblouku nebo zkrácení na požadovanou délku</t>
  </si>
  <si>
    <t>92*0,10</t>
  </si>
  <si>
    <t>997</t>
  </si>
  <si>
    <t>Přesun sutě</t>
  </si>
  <si>
    <t>63</t>
  </si>
  <si>
    <t>997006512</t>
  </si>
  <si>
    <t>Vodorovné doprava suti s naložením a složením na skládku do 1 km</t>
  </si>
  <si>
    <t>740181716</t>
  </si>
  <si>
    <t>Vodorovná doprava suti na skládku s naložením na dopravní prostředek a složením přes 100 m do 1 km</t>
  </si>
  <si>
    <t>"odvoz suti na skládku TKO k trvalému uložení"</t>
  </si>
  <si>
    <t xml:space="preserve">"stáv.obruba silniční"    22,14</t>
  </si>
  <si>
    <t xml:space="preserve">"stáv.obruba chodníková zahradní"    3,72</t>
  </si>
  <si>
    <t xml:space="preserve">"beton stáv.sjezdu"    1,105</t>
  </si>
  <si>
    <t>64</t>
  </si>
  <si>
    <t>997006519</t>
  </si>
  <si>
    <t>Příplatek k vodorovnému přemístění suti na skládku ZKD 1 km přes 1 km</t>
  </si>
  <si>
    <t>-636488837</t>
  </si>
  <si>
    <t>Vodorovná doprava suti na skládku s naložením na dopravní prostředek a složením Příplatek k ceně za každý další i započatý 1 km</t>
  </si>
  <si>
    <t>"odvoz suti na skl. TKO k trvalému uložení - celkem 8 km"</t>
  </si>
  <si>
    <t>26,965*7</t>
  </si>
  <si>
    <t>65</t>
  </si>
  <si>
    <t>997013801</t>
  </si>
  <si>
    <t>Poplatek za uložení na skládce (skládkovné) stavebního odpadu betonového kód odpadu 170 101</t>
  </si>
  <si>
    <t>680056914</t>
  </si>
  <si>
    <t>Poplatek za uložení stavebního odpadu na skládce (skládkovné) z prostého betonu zatříděného do Katalogu odpadů pod kódem 170 101</t>
  </si>
  <si>
    <t>26,965</t>
  </si>
  <si>
    <t>66</t>
  </si>
  <si>
    <t>997221551</t>
  </si>
  <si>
    <t>Vodorovná doprava suti ze sypkých materiálů do 1 km</t>
  </si>
  <si>
    <t>-438530911</t>
  </si>
  <si>
    <t>Vodorovná doprava suti bez naložení, ale se složením a s hrubým urovnáním ze sypkých materiálů, na vzdálenost do 1 km</t>
  </si>
  <si>
    <t xml:space="preserve">"stáv.živič.kryt chodníku"   26,778</t>
  </si>
  <si>
    <t>67</t>
  </si>
  <si>
    <t>997221559</t>
  </si>
  <si>
    <t>Příplatek ZKD 1 km u vodorovné dopravy suti ze sypkých materiálů</t>
  </si>
  <si>
    <t>-2076037260</t>
  </si>
  <si>
    <t>Vodorovná doprava suti bez naložení, ale se složením a s hrubým urovnáním Příplatek k ceně za každý další i započatý 1 km přes 1 km</t>
  </si>
  <si>
    <t>26,778*7</t>
  </si>
  <si>
    <t>68</t>
  </si>
  <si>
    <t>997221845</t>
  </si>
  <si>
    <t>Poplatek za uložení na skládce (skládkovné) odpadu asfaltového bez dehtu kód odpadu 170 302</t>
  </si>
  <si>
    <t>513979152</t>
  </si>
  <si>
    <t>Poplatek za uložení stavebního odpadu na skládce (skládkovné) asfaltového bez obsahu dehtu zatříděného do Katalogu odpadů pod kódem 170 302</t>
  </si>
  <si>
    <t>"skládkovné"</t>
  </si>
  <si>
    <t>26,778</t>
  </si>
  <si>
    <t>998</t>
  </si>
  <si>
    <t>Přesun hmot</t>
  </si>
  <si>
    <t>69</t>
  </si>
  <si>
    <t>998223011</t>
  </si>
  <si>
    <t>Přesun hmot pro pozemní komunikace s krytem dlážděným</t>
  </si>
  <si>
    <t>325639670</t>
  </si>
  <si>
    <t>Přesun hmot pro pozemní komunikace s krytem dlážděným dopravní vzdálenost do 200 m jakékoliv délky objektu</t>
  </si>
  <si>
    <t>101 UN - MK a chodník - II.etapa - uznatelné náklady</t>
  </si>
  <si>
    <t xml:space="preserve">    8 - Trubní vedení</t>
  </si>
  <si>
    <t xml:space="preserve">    87 - Potrubí z trub plastických a skleněných</t>
  </si>
  <si>
    <t xml:space="preserve">    89 - Ostatní konstrukce na trubním vedení</t>
  </si>
  <si>
    <t>113107224</t>
  </si>
  <si>
    <t>Odstranění podkladu z kameniva drceného tl 400 mm strojně pl přes 200 m2</t>
  </si>
  <si>
    <t>-1393964161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</si>
  <si>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</si>
  <si>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"odstr.stáv.podkl.vrstev pro vytvoření nové skladby MK"</t>
  </si>
  <si>
    <t>"index rozšíření ploch i=1,10"</t>
  </si>
  <si>
    <t xml:space="preserve">"komunikace a část parkovacího pruh"    (349,70+31,30)*1,10</t>
  </si>
  <si>
    <t>113154124</t>
  </si>
  <si>
    <t>Frézování živičného krytu tl 100 mm pruh š 1 m pl do 500 m2 bez překážek v trase</t>
  </si>
  <si>
    <t>-131015804</t>
  </si>
  <si>
    <t>Frézování živičného podkladu nebo krytu s naložením na dopravní prostředek plochy do 500 m2 bez překážek v trase pruhu šířky přes 0,5 m do 1 m, tloušťky vrstvy 100 mm</t>
  </si>
  <si>
    <t>"odfrézování pův.krytu komunikace dle PD -tl. 90 mm"</t>
  </si>
  <si>
    <t>381</t>
  </si>
  <si>
    <t>122201102</t>
  </si>
  <si>
    <t>Odkopávky a prokopávky nezapažené v hornině tř. 3 objem do 1000 m3</t>
  </si>
  <si>
    <t>Odkopávky a prokopávky nezapažené s přehozením výkopku na vzdálenost do 3 m nebo s naložením na dopravní prostředek v hornině tř. 3 přes 100 do 1 000 m3</t>
  </si>
  <si>
    <t xml:space="preserve">"odkopávka pro  MK a části parkovacího pruhu mimo stáv.vozovku,  index rozšíření ploch i=1,10"</t>
  </si>
  <si>
    <t>94,50*1,10*0,44</t>
  </si>
  <si>
    <t>"odkopávka pro aktivní zónu, index rozšíření ploch i=1,10"</t>
  </si>
  <si>
    <t xml:space="preserve">"komunikace a parkovací pruh"    (349,70+125,80)*1,10*0,30</t>
  </si>
  <si>
    <t>(45,738+156,915)*0,50</t>
  </si>
  <si>
    <t>45,738+156,915</t>
  </si>
  <si>
    <t>"aktivní zóna, index rozšíření ploch i=1,10"</t>
  </si>
  <si>
    <t>156,915*1,95</t>
  </si>
  <si>
    <t>(45,738+156,915)*1,80</t>
  </si>
  <si>
    <t>"úprava podloží u nových konstrukcí v plné skladbě, index rozšíření ploch i=1,1"</t>
  </si>
  <si>
    <t xml:space="preserve">"komunikace a parkovací pruh"    (349,70+125,80)*1,10</t>
  </si>
  <si>
    <t>564851111</t>
  </si>
  <si>
    <t>Podklad ze štěrkodrtě ŠD tl 150 mm</t>
  </si>
  <si>
    <t>-1166922098</t>
  </si>
  <si>
    <t>Podklad ze štěrkodrti ŠD s rozprostřením a zhutněním, po zhutnění tl. 150 mm</t>
  </si>
  <si>
    <t>"nová skladba komunikace, ŠDa, index rozšíření ploch i=1,05"</t>
  </si>
  <si>
    <t xml:space="preserve">"komunikace a parkovací pruh"    (349,70+125,80)*1,05</t>
  </si>
  <si>
    <t>564861111</t>
  </si>
  <si>
    <t>Podklad ze štěrkodrtě ŠD tl 200 mm</t>
  </si>
  <si>
    <t>-247225760</t>
  </si>
  <si>
    <t>Podklad ze štěrkodrti ŠD s rozprostřením a zhutněním, po zhutnění tl. 200 mm</t>
  </si>
  <si>
    <t>"nová skladba komunikace, ŠDb, index rozšíření ploch i=1,08"</t>
  </si>
  <si>
    <t xml:space="preserve">"komunikace a parkovací pruh"    (349,70+125,80)*1,08</t>
  </si>
  <si>
    <t>565135111</t>
  </si>
  <si>
    <t>Asfaltový beton vrstva podkladní ACP 16 (obalované kamenivo OKS) tl 50 mm š do 3 m</t>
  </si>
  <si>
    <t>-360956366</t>
  </si>
  <si>
    <t>Asfaltový beton vrstva podkladní ACP 16 (obalované kamenivo střednězrnné - OKS) s rozprostřením a zhutněním v pruhu šířky do 3 m, po zhutnění tl. 50 mm</t>
  </si>
  <si>
    <t>"nová skladba MK"</t>
  </si>
  <si>
    <t>349,70</t>
  </si>
  <si>
    <t>"parkovací pruh"</t>
  </si>
  <si>
    <t>125,80</t>
  </si>
  <si>
    <t>573231106</t>
  </si>
  <si>
    <t>Postřik živičný spojovací ze silniční emulze v množství 0,30 kg/m2</t>
  </si>
  <si>
    <t>-2066585471</t>
  </si>
  <si>
    <t>Postřik spojovací PS bez posypu kamenivem ze silniční emulze, v množství 0,30 kg/m2</t>
  </si>
  <si>
    <t>573231109</t>
  </si>
  <si>
    <t>Postřik živičný spojovací ze silniční emulze v množství 0,60 kg/m2</t>
  </si>
  <si>
    <t>1082003590</t>
  </si>
  <si>
    <t>Postřik spojovací PS bez posypu kamenivem ze silniční emulze, v množství 0,60 kg/m2</t>
  </si>
  <si>
    <t>577134111</t>
  </si>
  <si>
    <t>Asfaltový beton vrstva obrusná ACO 11 (ABS) tř. I tl 40 mm š do 3 m z nemodifikovaného asfaltu</t>
  </si>
  <si>
    <t>-81516914</t>
  </si>
  <si>
    <t>Asfaltový beton vrstva obrusná ACO 11 (ABS) s rozprostřením a se zhutněním z nemodifikovaného asfaltu v pruhu šířky do 3 m tř. I, po zhutnění tl. 40 mm</t>
  </si>
  <si>
    <t>"nový kryt MK"</t>
  </si>
  <si>
    <t>Trubní vedení</t>
  </si>
  <si>
    <t>899331111</t>
  </si>
  <si>
    <t>Výšková úprava uličního vstupu nebo vpusti do 200 mm zvýšením poklopu</t>
  </si>
  <si>
    <t>-1070173662</t>
  </si>
  <si>
    <t>"úprava poklopu stáv.šachet v komunikaci a chodníku"</t>
  </si>
  <si>
    <t>"úprava mříží stáv. vpustí v komunikaci"</t>
  </si>
  <si>
    <t>87</t>
  </si>
  <si>
    <t>Potrubí z trub plastických a skleněných</t>
  </si>
  <si>
    <t>120001101</t>
  </si>
  <si>
    <t>Příplatek za ztížení odkopávky nebo prokkopávky v blízkosti inženýrských sítí</t>
  </si>
  <si>
    <t>770755757</t>
  </si>
  <si>
    <t>Příplatek k cenám vykopávek za ztížení vykopávky v blízkosti inženýrských sítí nebo výbušnin v horninách jakékoliv třídy</t>
  </si>
  <si>
    <t>"v prostoru vedení podz. IS - 20% objemu"</t>
  </si>
  <si>
    <t>9,90*0,20</t>
  </si>
  <si>
    <t>132201201</t>
  </si>
  <si>
    <t>Hloubení rýh š do 2000 mm v hornině tř. 3 objemu do 100 m3</t>
  </si>
  <si>
    <t>-1118540601</t>
  </si>
  <si>
    <t>Hloubení zapažených i nezapažených rýh šířky přes 600 do 2 000 mm s urovnáním dna do předepsaného profilu a spádu v hornině tř. 3 do 100 m3</t>
  </si>
  <si>
    <t>"připojení nové UV 1-1 k hl. řadu DK dle PD, předpokl.hl.příípojky vč.lože 3,00 m"</t>
  </si>
  <si>
    <t>3,00*1,10*3,00</t>
  </si>
  <si>
    <t>132201209</t>
  </si>
  <si>
    <t>Příplatek za lepivost k hloubení rýh š do 2000 mm v hornině tř. 3</t>
  </si>
  <si>
    <t>-1164677663</t>
  </si>
  <si>
    <t>Hloubení zapažených i nezapažených rýh šířky přes 600 do 2 000 mm s urovnáním dna do předepsaného profilu a spádu v hornině tř. 3 Příplatek k cenám za lepivost horniny tř. 3</t>
  </si>
  <si>
    <t>"50% objemu výkopu"</t>
  </si>
  <si>
    <t>9,90*0,50</t>
  </si>
  <si>
    <t>151101102</t>
  </si>
  <si>
    <t>Zřízení příložného pažení a rozepření stěn rýh hl do 4 m</t>
  </si>
  <si>
    <t>-56820608</t>
  </si>
  <si>
    <t>Zřízení pažení a rozepření stěn rýh pro podzemní vedení pro všechny šířky rýhy příložné pro jakoukoliv mezerovitost, hloubky do 4 m</t>
  </si>
  <si>
    <t>"výkop pro montáž přípojky UV 1-1 - hl.3,00 m vč.lože"</t>
  </si>
  <si>
    <t>3,00*3,00*2</t>
  </si>
  <si>
    <t>151101112</t>
  </si>
  <si>
    <t>Odstranění příložného pažení a rozepření stěn rýh hl do 4 m</t>
  </si>
  <si>
    <t>-531426041</t>
  </si>
  <si>
    <t>Odstranění pažení a rozepření stěn rýh pro podzemní vedení s uložením materiálu na vzdálenost do 3 m od kraje výkopu příložné, hloubky přes 2 do 4 m</t>
  </si>
  <si>
    <t>18,00</t>
  </si>
  <si>
    <t>161101101</t>
  </si>
  <si>
    <t>Svislé přemístění výkopku z horniny tř. 1 až 4 hl výkopu do 2,5 m</t>
  </si>
  <si>
    <t>-1885428079</t>
  </si>
  <si>
    <t>Svislé přemístění výkopku bez naložení do dopravní nádoby avšak s vyprázdněním dopravní nádoby na hromadu nebo do dopravního prostředku z horniny tř. 1 až 4, při hloubce výkopu přes 1 do 2,5 m</t>
  </si>
  <si>
    <t>"výkop rýhy pro trubní vedení - 100% objemu"</t>
  </si>
  <si>
    <t>9,90</t>
  </si>
  <si>
    <t>1852462008</t>
  </si>
  <si>
    <t>481853105</t>
  </si>
  <si>
    <t>9,90*1,80</t>
  </si>
  <si>
    <t>174101101</t>
  </si>
  <si>
    <t>Zásyp jam, šachet rýh nebo kolem objektů sypaninou se zhutněním</t>
  </si>
  <si>
    <t>-2027081271</t>
  </si>
  <si>
    <t>Zásyp sypaninou z jakékoliv horniny s uložením výkopku ve vrstvách se zhutněním jam, šachet, rýh nebo kolem objektů v těchto vykopávkách</t>
  </si>
  <si>
    <t>"dosypání rýhy potrubí vhodným materiálem (ŠD)"</t>
  </si>
  <si>
    <t>"odpočet objemu lože a obsypu potrubí - tl. 0,10 + 0,50"</t>
  </si>
  <si>
    <t>-3,00*1,10*0,60</t>
  </si>
  <si>
    <t>58344197</t>
  </si>
  <si>
    <t>-1529553628</t>
  </si>
  <si>
    <t>"dodávka materiálu pro dosypání rýh - 2,00 t/m3"</t>
  </si>
  <si>
    <t>7,92*2,0</t>
  </si>
  <si>
    <t>175111101</t>
  </si>
  <si>
    <t>Obsypání potrubí ručně sypaninou bez prohození sítem, uloženou do 3 m</t>
  </si>
  <si>
    <t>1972812659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</si>
  <si>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</si>
  <si>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"obsyp potrubí vhodným materiálem dle PD - tl. 50 cm"</t>
  </si>
  <si>
    <t>3,00*1,10*0,50</t>
  </si>
  <si>
    <t>58337331</t>
  </si>
  <si>
    <t>štěrkopísek frakce 0/22</t>
  </si>
  <si>
    <t>1111950881</t>
  </si>
  <si>
    <t>"materiál pro obsyp potrubí - 1,95 t/m3"</t>
  </si>
  <si>
    <t>1,65*1,95</t>
  </si>
  <si>
    <t>359901211</t>
  </si>
  <si>
    <t>Monitoring stoky jakékoli výšky na nové kanalizaci</t>
  </si>
  <si>
    <t>1088139768</t>
  </si>
  <si>
    <t>Monitoring stok (kamerový systém) jakékoli výšky nová kanalizace</t>
  </si>
  <si>
    <t>"provedení kontroly nových přípojek a připojení ke stávající DK"</t>
  </si>
  <si>
    <t>3,00</t>
  </si>
  <si>
    <t>451572111</t>
  </si>
  <si>
    <t>Lože pod potrubí otevřený výkop z kameniva drobného těženého</t>
  </si>
  <si>
    <t>1787022692</t>
  </si>
  <si>
    <t>Lože pod potrubí, stoky a drobné objekty v otevřeném výkopu z kameniva drobného těženého 0 až 4 mm</t>
  </si>
  <si>
    <t>"lože trubního vedení přípoj.potrubí UV tl.10 cm"</t>
  </si>
  <si>
    <t>3,00*1,10*0,10</t>
  </si>
  <si>
    <t>871313121</t>
  </si>
  <si>
    <t>Montáž kanalizačního potrubí z PVC těsněné gumovým kroužkem otevřený výkop sklon do 20 % DN 160</t>
  </si>
  <si>
    <t>-1897140436</t>
  </si>
  <si>
    <t>Montáž kanalizačního potrubí z plastů z tvrdého PVC těsněných gumovým kroužkem v otevřeném výkopu ve sklonu do 20 % DN 160</t>
  </si>
  <si>
    <t>"montáž přípojky UV 1-1"</t>
  </si>
  <si>
    <t>28611165</t>
  </si>
  <si>
    <t>trubka kanalizační PVC DN 160x3000 mm SN 8</t>
  </si>
  <si>
    <t>1758184855</t>
  </si>
  <si>
    <t>"dodávka trub přípojky UV 1-1- ztratné 3%"</t>
  </si>
  <si>
    <t>3,00*1,03</t>
  </si>
  <si>
    <t>877315211</t>
  </si>
  <si>
    <t>Montáž tvarovek z tvrdého PVC-systém KG nebo z polypropylenu-systém KG 2000 jednoosé DN 160</t>
  </si>
  <si>
    <t>-1464665027</t>
  </si>
  <si>
    <t>Montáž tvarovek na kanalizačním potrubí z trub z plastu z tvrdého PVC nebo z polypropylenu v otevřeném výkopu jednoosých DN 160</t>
  </si>
  <si>
    <t>"montáž kolene pro připojení UV ke stávající DK"</t>
  </si>
  <si>
    <t>28611361</t>
  </si>
  <si>
    <t>koleno kanalizační PVC KG 160x45°</t>
  </si>
  <si>
    <t>-786978691</t>
  </si>
  <si>
    <t>"dodávka kolene pro připojení UV ke stávající DK"</t>
  </si>
  <si>
    <t>877355121</t>
  </si>
  <si>
    <t>Výřez a montáž tvarovek odbočných na potrubí z kanalizačních trub z PVC DN 200</t>
  </si>
  <si>
    <t>455901923</t>
  </si>
  <si>
    <t>Výřez a montáž odbočné tvarovky na potrubí z trub z tvrdého PVC DN 200</t>
  </si>
  <si>
    <t>"výřez pro připojení UV pomocí spojky IN-SITU"</t>
  </si>
  <si>
    <t>28661842</t>
  </si>
  <si>
    <t>spojka navrtávané kanalizace DN 150 do korugovaného potrubí</t>
  </si>
  <si>
    <t>-904430778</t>
  </si>
  <si>
    <t>"dodávka in-situ spojky pro připojení UV 1-1"</t>
  </si>
  <si>
    <t>877425103</t>
  </si>
  <si>
    <t>Výřez a montáž tvarovky na potrubí DN 300 betonové</t>
  </si>
  <si>
    <t>-907993402</t>
  </si>
  <si>
    <t>Provedení vývrtu do stěny betonového potrubí pro montáž přípojné odbočky a její montáž.</t>
  </si>
  <si>
    <t xml:space="preserve">Poznámka k položce:_x000d_
Firemní položka:_x000d_
</t>
  </si>
  <si>
    <t>"montáž odbočky pro připojení na stáv. DK DN 300"</t>
  </si>
  <si>
    <t>"připojka žlabu před hasičskou zbrojnicí"</t>
  </si>
  <si>
    <t>286520104</t>
  </si>
  <si>
    <t>Odbočka plastová navrtávací 300 x 150 (tl. 30-85 mm)</t>
  </si>
  <si>
    <t>-1690191384</t>
  </si>
  <si>
    <t>Odbočka plastová navrtávací 300 x 150 (tl. 30-85 mm), pro připojení KG potrubí</t>
  </si>
  <si>
    <t>"dodávka odbočky pro připojení UV na stáv. DK (beton DN 300)"</t>
  </si>
  <si>
    <t>89</t>
  </si>
  <si>
    <t>Ostatní konstrukce na trubním vedení</t>
  </si>
  <si>
    <t>133201101</t>
  </si>
  <si>
    <t>Hloubení šachet v hornině tř. 3 objemu do 100 m3</t>
  </si>
  <si>
    <t>268595007</t>
  </si>
  <si>
    <t>Hloubení zapažených i nezapažených šachet s případným nutným přemístěním výkopku ve výkopišti v hornině tř. 3 do 100 m3</t>
  </si>
  <si>
    <t>"výkop pro montáž UV 1-1 - předpokl.hl.3,00 m vč.lože"</t>
  </si>
  <si>
    <t>1,50*1,50*3,00</t>
  </si>
  <si>
    <t>133201109</t>
  </si>
  <si>
    <t>Příplatek za lepivost u hloubení šachet v hornině tř. 3</t>
  </si>
  <si>
    <t>-134193360</t>
  </si>
  <si>
    <t>Hloubení zapažených i nezapažených šachet s případným nutným přemístěním výkopku ve výkopišti v hornině tř. 3 Příplatek k cenám za lepivost horniny tř. 3</t>
  </si>
  <si>
    <t>6,75*0,50</t>
  </si>
  <si>
    <t>71855</t>
  </si>
  <si>
    <t>"výkop pro montáž UV 1-1 - hl.3,00 m vč.lože"</t>
  </si>
  <si>
    <t>1,50*3,00*2</t>
  </si>
  <si>
    <t>-1154073503</t>
  </si>
  <si>
    <t>9,00</t>
  </si>
  <si>
    <t>890621884</t>
  </si>
  <si>
    <t>6,75</t>
  </si>
  <si>
    <t>67459874</t>
  </si>
  <si>
    <t xml:space="preserve">"poplatek za uložení výkopku na skládku  - 1,8 t/m3"</t>
  </si>
  <si>
    <t>6,75*1,80</t>
  </si>
  <si>
    <t>-1035855912</t>
  </si>
  <si>
    <t>"zpětný zásyp UV 1-1"</t>
  </si>
  <si>
    <t xml:space="preserve">"celkový objem výkopu"    6,75</t>
  </si>
  <si>
    <t xml:space="preserve">"odpočet objemu lože"    -0,225</t>
  </si>
  <si>
    <t>Mezisoučet</t>
  </si>
  <si>
    <t>"odpočet objemu UV 1-1"</t>
  </si>
  <si>
    <t>-0,23*0,23*3,14*3,00</t>
  </si>
  <si>
    <t>-969364320</t>
  </si>
  <si>
    <t>"dodávka vhodného materiálu pro zásyp UV (2,0t/m3)"</t>
  </si>
  <si>
    <t>6,027*2,00</t>
  </si>
  <si>
    <t>451573111</t>
  </si>
  <si>
    <t>Lože pod potrubí otevřený výkop ze štěrkopísku</t>
  </si>
  <si>
    <t>1206637322</t>
  </si>
  <si>
    <t>Lože pod potrubí, stoky a drobné objekty v otevřeném výkopu z písku a štěrkopísku do 63 mm</t>
  </si>
  <si>
    <t>"lože pod novou UV 1-1 - tl. 10 cm"</t>
  </si>
  <si>
    <t>1,50*1,50*0,10</t>
  </si>
  <si>
    <t>894812201</t>
  </si>
  <si>
    <t>Revizní a čistící šachta z PP šachtové dno DN 425/150 průtočné</t>
  </si>
  <si>
    <t>575541957</t>
  </si>
  <si>
    <t>Revizní a čistící šachta z polypropylenu PP pro hladké trouby DN 425 šachtové dno (DN šachty / DN trubního vedení) DN 425/150 průtočné</t>
  </si>
  <si>
    <t>"nová UV 1-1 - D+M dno - dle PD"</t>
  </si>
  <si>
    <t>894812233</t>
  </si>
  <si>
    <t>Revizní a čistící šachta z PP DN 425 šachtová roura korugovaná bez hrdla světlé hloubky 3000 mm</t>
  </si>
  <si>
    <t>919236513</t>
  </si>
  <si>
    <t>Revizní a čistící šachta z polypropylenu PP pro hladké trouby DN 425 roura šachtová korugovaná bez hrdla, světlé hloubky 3000 mm</t>
  </si>
  <si>
    <t>"nová UV 1-1 - D+M šachtová roura - dle PD"</t>
  </si>
  <si>
    <t>894812241</t>
  </si>
  <si>
    <t>Revizní a čistící šachta z PP DN 425 šachtová roura teleskopická světlé hloubky 375 mm</t>
  </si>
  <si>
    <t>-714301902</t>
  </si>
  <si>
    <t>Revizní a čistící šachta z polypropylenu PP pro hladké trouby DN 425 roura šachtová korugovaná teleskopická (včetně těsnění) 375 mm</t>
  </si>
  <si>
    <t>"nová UV 1-1 - D+M teleskop - dle PD"</t>
  </si>
  <si>
    <t>894812249</t>
  </si>
  <si>
    <t>Příplatek k rourám revizní a čistící šachty z PP DN 425 za uříznutí šachtové roury</t>
  </si>
  <si>
    <t>2004973594</t>
  </si>
  <si>
    <t>Revizní a čistící šachta z polypropylenu PP pro hladké trouby DN 425 roura šachtová korugovaná Příplatek k cenám 2231 - 2242 za uříznutí šachtové roury</t>
  </si>
  <si>
    <t>"nová UV 1-1 - přípl.za úpravu délky - dle PD"</t>
  </si>
  <si>
    <t>894812267</t>
  </si>
  <si>
    <t>Revizní a čistící šachta z PP DN 425 mříž litinová do teleskopu čtvercová pro třídu zatížení D400</t>
  </si>
  <si>
    <t>970538625</t>
  </si>
  <si>
    <t>Revizní a čistící šachta z polypropylenu PP pro hladké trouby DN 425 mříž do teleskopu (pro třídu zatížení) čtvercová (D400)</t>
  </si>
  <si>
    <t>"nová UV 1-1 - D+M mříž vč.kalového koše - dle PD"</t>
  </si>
  <si>
    <t>915121121</t>
  </si>
  <si>
    <t>Vodorovné dopravní značení vodící čáry přerušované š 250 mm základní bílá barva</t>
  </si>
  <si>
    <t>-687102505</t>
  </si>
  <si>
    <t>Vodorovné dopravní značení stříkané barvou vodící čára bílá šířky 250 mm přerušovaná základní</t>
  </si>
  <si>
    <t>"V4a (0,5/0,5/0,25)"</t>
  </si>
  <si>
    <t>915131111</t>
  </si>
  <si>
    <t>Vodorovné dopravní značení přechody pro chodce, šipky, symboly základní bílá barva</t>
  </si>
  <si>
    <t>1421197823</t>
  </si>
  <si>
    <t>Vodorovné dopravní značení stříkané barvou přechody pro chodce, šipky, symboly bílé základní</t>
  </si>
  <si>
    <t>"V13a dle PD"</t>
  </si>
  <si>
    <t>915491211</t>
  </si>
  <si>
    <t>Osazení vodícího proužku z betonových desek do betonového lože tl do 100 mm š proužku 250 mm</t>
  </si>
  <si>
    <t>1902166840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</si>
  <si>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</si>
  <si>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"přídlažba - vodící proužek"</t>
  </si>
  <si>
    <t>98+82</t>
  </si>
  <si>
    <t>59218001</t>
  </si>
  <si>
    <t>krajník betonový silniční 500x250x80mm</t>
  </si>
  <si>
    <t>230908923</t>
  </si>
  <si>
    <t>"dodávka přídlažby - ztratné 1%"</t>
  </si>
  <si>
    <t>180*1,01</t>
  </si>
  <si>
    <t>915611111</t>
  </si>
  <si>
    <t>Předznačení vodorovného liniového značení</t>
  </si>
  <si>
    <t>-77664724</t>
  </si>
  <si>
    <t>Předznačení pro vodorovné značení stříkané barvou nebo prováděné z nátěrových hmot liniové dělicí čáry, vodicí proužky</t>
  </si>
  <si>
    <t>915621111</t>
  </si>
  <si>
    <t>Předznačení vodorovného plošného značení</t>
  </si>
  <si>
    <t>849439490</t>
  </si>
  <si>
    <t>Předznačení pro vodorovné značení stříkané barvou nebo prováděné z nátěrových hmot plošné šipky, symboly, nápisy</t>
  </si>
  <si>
    <t>916991121</t>
  </si>
  <si>
    <t>Lože pod obrubníky, krajníky nebo obruby z dlažebních kostek z betonu prostého</t>
  </si>
  <si>
    <t>-1204876799</t>
  </si>
  <si>
    <t>Lože pod obrubníky, krajníky nebo obruby z dlažebních kostek z betonu prostého tř. C 16/20</t>
  </si>
  <si>
    <t>"zesílení bet.lože pod přídlažbou - vodící proužek"</t>
  </si>
  <si>
    <t>180,00*0,30*0,05</t>
  </si>
  <si>
    <t>919112212</t>
  </si>
  <si>
    <t>Řezání spár pro vytvoření komůrky š 10 mm hl 20 mm pro těsnící zálivku v živičném krytu</t>
  </si>
  <si>
    <t>-703795721</t>
  </si>
  <si>
    <t>Řezání dilatačních spár v živičném krytu vytvoření komůrky pro těsnící zálivku šířky 10 mm, hloubky 20 mm</t>
  </si>
  <si>
    <t>"řezání živič.krytu pro izolaci napojení na stáv.konstrukce"</t>
  </si>
  <si>
    <t>24+22</t>
  </si>
  <si>
    <t>919121212</t>
  </si>
  <si>
    <t>Těsnění spár zálivkou za studena pro komůrky š 10 mm hl 20 mm bez těsnicího profilu</t>
  </si>
  <si>
    <t>1968847917</t>
  </si>
  <si>
    <t>Utěsnění dilatačních spár zálivkou za studena v cementobetonovém nebo živičném krytu včetně adhezního nátěru bez těsnicího profilu pod zálivkou, pro komůrky šířky 10 mm, hloubky 20 mm</t>
  </si>
  <si>
    <t>Poznámka k položce:_x000d_
Firemní položka.</t>
  </si>
  <si>
    <t>"izolace napojení živič.krytu na stáv.konstrukce zálivkou"</t>
  </si>
  <si>
    <t xml:space="preserve">"separační geotextilie na pláň pod novou skladbu  MK - dtto úprava pláně "</t>
  </si>
  <si>
    <t>523,05</t>
  </si>
  <si>
    <t>919735112</t>
  </si>
  <si>
    <t>Řezání stávajícího živičného krytu hl do 100 mm</t>
  </si>
  <si>
    <t>-729624057</t>
  </si>
  <si>
    <t>Řezání stávajícího živičného krytu nebo podkladu hloubky přes 50 do 100 mm</t>
  </si>
  <si>
    <t>"zaříznutí stáv.živ.krytu komunikace pro úpravu napojení nového krytu komunikace"</t>
  </si>
  <si>
    <t>-1437028154</t>
  </si>
  <si>
    <t xml:space="preserve">"odstr.pův.podkl.vrstvy MK"    243,078</t>
  </si>
  <si>
    <t>1370532300</t>
  </si>
  <si>
    <t>243,078*7</t>
  </si>
  <si>
    <t xml:space="preserve">"stáv.živič.kryt komunikace"    97,536</t>
  </si>
  <si>
    <t>97,536*7</t>
  </si>
  <si>
    <t>97,536</t>
  </si>
  <si>
    <t>997223855</t>
  </si>
  <si>
    <t>Poplatek za uložení na skládce (skládkovné) zeminy a kameniva kód odpadu 170 504</t>
  </si>
  <si>
    <t>-951204330</t>
  </si>
  <si>
    <t>243,078</t>
  </si>
  <si>
    <t>70</t>
  </si>
  <si>
    <t>998225111</t>
  </si>
  <si>
    <t>Přesun hmot pro pozemní komunikace s krytem z kamene, monolitickým betonovým nebo živičným</t>
  </si>
  <si>
    <t>-781971170</t>
  </si>
  <si>
    <t>Přesun hmot pro komunikace s krytem z kameniva, monolitickým betonovým nebo živičným dopravní vzdálenost do 200 m jakékoliv délky objektu</t>
  </si>
  <si>
    <t>901/101 - Vedlejší rozpočtové náklady SO 101</t>
  </si>
  <si>
    <t>VRN - Vedlejší rozpočtové náklady</t>
  </si>
  <si>
    <t>VRN</t>
  </si>
  <si>
    <t>Vedlejší rozpočtové náklady</t>
  </si>
  <si>
    <t>0-002R</t>
  </si>
  <si>
    <t>Vytyčení podzemních inženýrských sítí</t>
  </si>
  <si>
    <t>580819331</t>
  </si>
  <si>
    <t>Vytyčení podzemních inž.sítí</t>
  </si>
  <si>
    <t>Poznámka k položce:_x000d_
Firemní položka_x000d_
Vytyčení podzemních inž.sítí (vč.ručního kopání sond pro upřesnění hloubky sítí) a jejich geodet.zaměření(poloha+výška)</t>
  </si>
  <si>
    <t>0-003R</t>
  </si>
  <si>
    <t>Vytyčení staveniště</t>
  </si>
  <si>
    <t>-127271522</t>
  </si>
  <si>
    <t>Poznámka k položce:_x000d_
Firemní položka_x000d_
Vytyčení prostoru staveniště, prostorové vytyčení stavby.</t>
  </si>
  <si>
    <t>0-004R</t>
  </si>
  <si>
    <t>Vybudování zařízení staveniště</t>
  </si>
  <si>
    <t>70408801</t>
  </si>
  <si>
    <t xml:space="preserve">Poznámka k položce:_x000d_
Firemní položka._x000d_
Náklady spojené s příp.vypracováním PD zařízení staveniště (ZS), zřízením přípojek k ZS, vybudování příp. odběrných míst a zřízení  (0,5)  a zřízení či případná příprava území pro objekty ZS a vlastní vybudování objektů ZS (0,5).</t>
  </si>
  <si>
    <t>0-005R</t>
  </si>
  <si>
    <t>Provoz zařízení staveniště</t>
  </si>
  <si>
    <t>948501110</t>
  </si>
  <si>
    <t xml:space="preserve">Poznámka k položce:_x000d_
Firemní položka._x000d_
Náklady na vybavení objektů ZS, náklady na energie spotřebované dodavtelem v rámci provozu ZS, náklady na potřebný úklid v prostorách ZS (0,5) a náklady na běžnou údržbu a opravy na objektech ZS a přípojkách energií (0,5)._x000d_
_x000d_
</t>
  </si>
  <si>
    <t>0-006R</t>
  </si>
  <si>
    <t>Odstranění zařízení staveniště</t>
  </si>
  <si>
    <t>494606463</t>
  </si>
  <si>
    <t xml:space="preserve">Poznámka k položce:_x000d_
Firemní položka._x000d_
Odstranění objektů ZS včetně přípojek energií a jejich odvoz. Položka zahrnuje i náklady na úpravu povrchů po odstranění ZS a úklid ploch ZS. _x000d_
</t>
  </si>
  <si>
    <t>0-010R</t>
  </si>
  <si>
    <t>Fotodokumentace staveniště před zahájením stavby a v jejím průběhu</t>
  </si>
  <si>
    <t>1420631500</t>
  </si>
  <si>
    <t>0-011R</t>
  </si>
  <si>
    <t>Laboratorní zkoušky zemin CBR</t>
  </si>
  <si>
    <t>996032757</t>
  </si>
  <si>
    <t>Poznámka k položce:_x000d_
Firemní položka._x000d_
Laboratorní zkoušky zemin(zkoušky CBR (California Bearing Ratio), zkoušky relativní ulehlosti nesoudržných zemin, a popř. stanovení receptur pro zlepšení vlastností zemin podloží (např. hydraulickými pojivy)</t>
  </si>
  <si>
    <t>0-015R</t>
  </si>
  <si>
    <t>Hutnící zkoušky statické</t>
  </si>
  <si>
    <t>-321372878</t>
  </si>
  <si>
    <t xml:space="preserve">Poznámka k položce:_x000d_
Firemní položka._x000d_
</t>
  </si>
  <si>
    <t>0-016R</t>
  </si>
  <si>
    <t>Evidence likvidace odpadů ve stanoveném rozsahu zák.č.185/2001 Sb.</t>
  </si>
  <si>
    <t>-287413197</t>
  </si>
  <si>
    <t>0-017R</t>
  </si>
  <si>
    <t>Zvláštní užívání + dočasné DZ - projednání + zajištění</t>
  </si>
  <si>
    <t>246172004</t>
  </si>
  <si>
    <t>Poznámka k položce:_x000d_
Firemní položka._x000d_
Zajištění vydání rozhodnutí o zvláštním užívání silnice, o přechodné úpravě provozu a související povolení a rozhodnutí, zejména pro objízdné trasy. Náklady na vyhotovení návrhu dočasného dopravního značení, jeho projednání s dotčenými orgány a organizacemi, rozmístění a přemisťování a údržba značení v průběhu výstavby + náklady spojené se zajištěním pronájmu a dodávky potřebného dopravního značení.</t>
  </si>
  <si>
    <t>0-018R</t>
  </si>
  <si>
    <t>Vyznačení obchůzných tras vč. úprav pro nevidomé</t>
  </si>
  <si>
    <t>714443605</t>
  </si>
  <si>
    <t>Vyznačení obchůzných tras vč. úprav pro nevidomé.</t>
  </si>
  <si>
    <t>Poznámka k položce:_x000d_
Firemní položka._x000d_
Obejití místa staveniště bude vyznačené vč. úprav dle Vyhlášky MMR ČR č. 398/2009 Sb.Vyznačení a jeho odstranění po dokončení stavby.</t>
  </si>
  <si>
    <t>0-021R</t>
  </si>
  <si>
    <t>Pojištění dodavatele a pojištění díla</t>
  </si>
  <si>
    <t>-169894615</t>
  </si>
  <si>
    <t>Pojištění dodavatele a pojištění díla.</t>
  </si>
  <si>
    <t xml:space="preserve">Poznámka k položce:_x000d_
Firemní položka._x000d_
Náklady spojené s povinným pojištěním dodavatele nebo stavebního díla či jeho části, v rozsahu obchodních podmínek._x000d_
</t>
  </si>
  <si>
    <t>0-022R</t>
  </si>
  <si>
    <t>Geometrický plán</t>
  </si>
  <si>
    <t>226829906</t>
  </si>
  <si>
    <t>Geometrický plán - předpokládaná délka hranic 230 m.</t>
  </si>
  <si>
    <t>Poznámka k položce:_x000d_
Firemní položka._x000d_
Geometrický plán - předpokládaná délka hranic 230 m.</t>
  </si>
  <si>
    <t>0-023R</t>
  </si>
  <si>
    <t>DSPS - dokumentace skutečného provedení stavby</t>
  </si>
  <si>
    <t>24239846</t>
  </si>
  <si>
    <t>SO 102 - MK a chodník - I.etapa</t>
  </si>
  <si>
    <t>102 NN - MK a chodník - I.etapa - neuznatelné náklady</t>
  </si>
  <si>
    <t>113106121</t>
  </si>
  <si>
    <t>Rozebrání dlažeb z betonových nebo kamenných dlaždic komunikací pro pěší ručně</t>
  </si>
  <si>
    <t>1710689983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</si>
  <si>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</si>
  <si>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4,10+6,20+3,10+5,70</t>
  </si>
  <si>
    <t>-1803338768</t>
  </si>
  <si>
    <t>8,30</t>
  </si>
  <si>
    <t>113154122</t>
  </si>
  <si>
    <t>Frézování živičného krytu tl 40 mm pruh š 1 m pl do 500 m2 bez překážek v trase</t>
  </si>
  <si>
    <t>-1136878084</t>
  </si>
  <si>
    <t>Frézování živičného podkladu nebo krytu s naložením na dopravní prostředek plochy do 500 m2 bez překážek v trase pruhu šířky přes 0,5 m do 1 m, tloušťky vrstvy 40 mm</t>
  </si>
  <si>
    <t xml:space="preserve">"stávající živičné sjezdy pro úpravu"    4,6+2,4+2,4</t>
  </si>
  <si>
    <t>2062557474</t>
  </si>
  <si>
    <t>7,50+8,50+3,50</t>
  </si>
  <si>
    <t>"stávající obruba silniční ležatá ve sjezdech"</t>
  </si>
  <si>
    <t>-1535145471</t>
  </si>
  <si>
    <t>"stávající obruby komunikace"</t>
  </si>
  <si>
    <t xml:space="preserve">"silniční"    103</t>
  </si>
  <si>
    <t xml:space="preserve">"obruba napojovaných sjezdů"    6*2*1,50</t>
  </si>
  <si>
    <t>26624508</t>
  </si>
  <si>
    <t>"skrývka humózní vrstvy v prostoru staveniště"</t>
  </si>
  <si>
    <t>154,50*0,10</t>
  </si>
  <si>
    <t>282069143</t>
  </si>
  <si>
    <t>55,40</t>
  </si>
  <si>
    <t>"zesílení konstrukce chodníku v místě sjezdu"</t>
  </si>
  <si>
    <t>3*5,00*2,00*0,10</t>
  </si>
  <si>
    <t>"živičné sjezdy"</t>
  </si>
  <si>
    <t>(4,60+2,40+2,40)*0,30</t>
  </si>
  <si>
    <t xml:space="preserve">"chodník"    211,70*0,30</t>
  </si>
  <si>
    <t xml:space="preserve">"živičné sjezdy"    (4,60+2,40+2,40)*0,30</t>
  </si>
  <si>
    <t>-1109396800</t>
  </si>
  <si>
    <t>(61,22+66,33)*0,50</t>
  </si>
  <si>
    <t>2023831250</t>
  </si>
  <si>
    <t xml:space="preserve">"skrývka"     15,45*2</t>
  </si>
  <si>
    <t>-1164101506</t>
  </si>
  <si>
    <t>61,22+66,33</t>
  </si>
  <si>
    <t>1023069746</t>
  </si>
  <si>
    <t>15,45</t>
  </si>
  <si>
    <t>-2131198591</t>
  </si>
  <si>
    <t>1424868068</t>
  </si>
  <si>
    <t>66,33*1,95</t>
  </si>
  <si>
    <t>171201101</t>
  </si>
  <si>
    <t>Uložení sypaniny do násypů nezhutněných</t>
  </si>
  <si>
    <t>1260111999</t>
  </si>
  <si>
    <t>Uložení sypaniny do násypů s rozprostřením sypaniny ve vrstvách a s hrubým urovnáním nezhutněných z jakýchkoliv hornin</t>
  </si>
  <si>
    <t>"doplnění násypů - přebytek skrývky"</t>
  </si>
  <si>
    <t>15,45-8,88</t>
  </si>
  <si>
    <t>274302384</t>
  </si>
  <si>
    <t>(61,22+66,33)*1,80</t>
  </si>
  <si>
    <t>-490664742</t>
  </si>
  <si>
    <t xml:space="preserve">"nová skladba chodníku"     211,70</t>
  </si>
  <si>
    <t xml:space="preserve">"živičné sjezdy"    4,60+2,40+2,40</t>
  </si>
  <si>
    <t>1821819230</t>
  </si>
  <si>
    <t>68,50+20,30</t>
  </si>
  <si>
    <t>1566239475</t>
  </si>
  <si>
    <t>730157946</t>
  </si>
  <si>
    <t>88,80/35*1,05</t>
  </si>
  <si>
    <t>-2012545090</t>
  </si>
  <si>
    <t>"odstranění křovin"</t>
  </si>
  <si>
    <t>4+2+2</t>
  </si>
  <si>
    <t>397216524</t>
  </si>
  <si>
    <t xml:space="preserve">"křoviny - 0,02 m3/m2"    8*0,02</t>
  </si>
  <si>
    <t>112201111</t>
  </si>
  <si>
    <t>Odstranění pařezů D do 0,2 m v rovině a svahu 1:5 s odklizením do 20 m a zasypáním jámy</t>
  </si>
  <si>
    <t>1344603171</t>
  </si>
  <si>
    <t>Odstranění pařezu v rovině nebo na svahu do 1:5 o průměru pařezu na řezné ploše do 200 mm</t>
  </si>
  <si>
    <t>"odstranění pařezu - smrčky"</t>
  </si>
  <si>
    <t>162301421</t>
  </si>
  <si>
    <t>Vodorovné přemístění pařezů do 5 km D do 300 mm</t>
  </si>
  <si>
    <t>-1980911299</t>
  </si>
  <si>
    <t>Vodorovné přemístění větví, kmenů nebo pařezů s naložením, složením a dopravou do 5000 m pařezů kmenů, průměru přes 100 do 300 mm</t>
  </si>
  <si>
    <t xml:space="preserve">"přem.pařezu na skládku TKO k trvalému uložení - smrčky  "</t>
  </si>
  <si>
    <t>-876478741</t>
  </si>
  <si>
    <t>162301921</t>
  </si>
  <si>
    <t>Příplatek k vodorovnému přemístění pařezů D 300 mm ZKD 5 km</t>
  </si>
  <si>
    <t>1757316071</t>
  </si>
  <si>
    <t>Vodorovné přemístění větví, kmenů nebo pařezů s naložením, složením a dopravou Příplatek k cenám za každých dalších i započatých 5000 m přes 5000 m pařezů kmenů, průměru přes 100 do 300 mm</t>
  </si>
  <si>
    <t xml:space="preserve">"přem.pařezu na skládku TKO k trvalému uložení - smrčky - celkem 8 km  "</t>
  </si>
  <si>
    <t>1846659375</t>
  </si>
  <si>
    <t xml:space="preserve">"poplatek za uložení pařezu na skládku TKO - smrčky  "</t>
  </si>
  <si>
    <t>972481858</t>
  </si>
  <si>
    <t>1,2+1,8+1,1+1,9+1,6+5,6</t>
  </si>
  <si>
    <t>2*6,10</t>
  </si>
  <si>
    <t>117631855</t>
  </si>
  <si>
    <t>"nová zesílená skladba chodníku v místě sjezdu"</t>
  </si>
  <si>
    <t>-510408952</t>
  </si>
  <si>
    <t>564639916</t>
  </si>
  <si>
    <t>211,70</t>
  </si>
  <si>
    <t>"odpočet ploch zesílené v místě sjezdu"</t>
  </si>
  <si>
    <t>-(1,2+1,8+1,1+1,9+1,6+5,6)</t>
  </si>
  <si>
    <t>564931412</t>
  </si>
  <si>
    <t>Podklad z asfaltového recyklátu tl 100 mm</t>
  </si>
  <si>
    <t>1421583915</t>
  </si>
  <si>
    <t>Podklad nebo podsyp z asfaltového recyklátu s rozprostřením a zhutněním, po zhutnění tl. 100 mm</t>
  </si>
  <si>
    <t>"dosypání stáv.sjezdů pro napojení na novou niveletu"</t>
  </si>
  <si>
    <t>2,5+2,5+2,4+2,4</t>
  </si>
  <si>
    <t>-1678911907</t>
  </si>
  <si>
    <t xml:space="preserve">"nové živičné sjezdy"    4,6+2,4+2,4</t>
  </si>
  <si>
    <t>202544622</t>
  </si>
  <si>
    <t>"nové živičné sjezdy"</t>
  </si>
  <si>
    <t>4,6+2,4+2,4</t>
  </si>
  <si>
    <t>-551663995</t>
  </si>
  <si>
    <t>-55854857</t>
  </si>
  <si>
    <t>224,90*1,02</t>
  </si>
  <si>
    <t>-(0,7+2,4+2,4+2,4+2,5+1,5+1,2)*1,02</t>
  </si>
  <si>
    <t>-234883777</t>
  </si>
  <si>
    <t>(0,7+2,4+2,4+2,4+2,5+1,5+1,2)*1,03</t>
  </si>
  <si>
    <t>-1821662679</t>
  </si>
  <si>
    <t xml:space="preserve">"P4 mimo chodník"    1</t>
  </si>
  <si>
    <t xml:space="preserve">"P4 z VO na nový sloupek mimo vegetaci"    1</t>
  </si>
  <si>
    <t xml:space="preserve">"IP10a+B29+E13 mimo chodník"    1+1+1</t>
  </si>
  <si>
    <t>1992972573</t>
  </si>
  <si>
    <t xml:space="preserve">"IP10a+B29+E13 mimo chodník"    1</t>
  </si>
  <si>
    <t>987183324</t>
  </si>
  <si>
    <t>1593489072</t>
  </si>
  <si>
    <t>172</t>
  </si>
  <si>
    <t>1788941457</t>
  </si>
  <si>
    <t>172*1,01</t>
  </si>
  <si>
    <t>-28*1,01</t>
  </si>
  <si>
    <t>-11*1,01</t>
  </si>
  <si>
    <t>754256013</t>
  </si>
  <si>
    <t>1319723786</t>
  </si>
  <si>
    <t>(4+5+5+5+5+4)*1,01</t>
  </si>
  <si>
    <t>-381602641</t>
  </si>
  <si>
    <t>"osazení nové chodníkové obruby + sjezdy"</t>
  </si>
  <si>
    <t>117+9</t>
  </si>
  <si>
    <t>-814223844</t>
  </si>
  <si>
    <t>(117+9)*1,01</t>
  </si>
  <si>
    <t>-213366951</t>
  </si>
  <si>
    <t>4,2+4,7+1,3+9,5</t>
  </si>
  <si>
    <t>1850347282</t>
  </si>
  <si>
    <t>-568802769</t>
  </si>
  <si>
    <t>1664661107</t>
  </si>
  <si>
    <t>-1358124810</t>
  </si>
  <si>
    <t>361939484</t>
  </si>
  <si>
    <t xml:space="preserve">"P4 z VO pro přemstění na nový sloupek mimo vegetaci"    1</t>
  </si>
  <si>
    <t>-2126891770</t>
  </si>
  <si>
    <t>172*0,10</t>
  </si>
  <si>
    <t>-1346179121</t>
  </si>
  <si>
    <t>126*0,10</t>
  </si>
  <si>
    <t>323480428</t>
  </si>
  <si>
    <t xml:space="preserve">"stáv.obruba silniční"    24,805</t>
  </si>
  <si>
    <t xml:space="preserve">"stáv.přídlažba a ležatá obruba"    8,165</t>
  </si>
  <si>
    <t xml:space="preserve">"beton stáv.sjezdu"    2,698</t>
  </si>
  <si>
    <t xml:space="preserve">"bet.dlažba stáv.sjezdů"    4,871</t>
  </si>
  <si>
    <t>-841063017</t>
  </si>
  <si>
    <t>49,735*7</t>
  </si>
  <si>
    <t>1494857777</t>
  </si>
  <si>
    <t>40,539</t>
  </si>
  <si>
    <t>-457791262</t>
  </si>
  <si>
    <t xml:space="preserve">"stávající živičné sjezdy pro úpravu"    0,968</t>
  </si>
  <si>
    <t>-1028065032</t>
  </si>
  <si>
    <t>0,968*7</t>
  </si>
  <si>
    <t>1348437627</t>
  </si>
  <si>
    <t>0,968</t>
  </si>
  <si>
    <t>708692806</t>
  </si>
  <si>
    <t>102 UN - MK a chodník - I.etapa - uznatelné náklady</t>
  </si>
  <si>
    <t>-950154567</t>
  </si>
  <si>
    <t>(584,60-27,50)*1,10</t>
  </si>
  <si>
    <t>113154224</t>
  </si>
  <si>
    <t>Frézování živičného krytu tl 100 mm pruh š 1 m pl do 1000 m2 bez překážek v trase</t>
  </si>
  <si>
    <t>-1048314626</t>
  </si>
  <si>
    <t>Frézování živičného podkladu nebo krytu s naložením na dopravní prostředek plochy přes 500 do 1 000 m2 bez překážek v trase pruhu šířky do 1 m, tloušťky vrstvy 100 mm</t>
  </si>
  <si>
    <t>742,80</t>
  </si>
  <si>
    <t>"rozšíření plochy MK"</t>
  </si>
  <si>
    <t>12,50</t>
  </si>
  <si>
    <t>584,60*1,10*0,30</t>
  </si>
  <si>
    <t>(12,50+192,918)*0,50</t>
  </si>
  <si>
    <t>12,50+192,918</t>
  </si>
  <si>
    <t>192,918*1,95</t>
  </si>
  <si>
    <t>(12,50+192,918)*1,80</t>
  </si>
  <si>
    <t>584,60*1,10</t>
  </si>
  <si>
    <t>906198397</t>
  </si>
  <si>
    <t>584,60*1,05</t>
  </si>
  <si>
    <t>584,60*1,08</t>
  </si>
  <si>
    <t>-1826206586</t>
  </si>
  <si>
    <t>"nová skladba MK vč.rozšíření"</t>
  </si>
  <si>
    <t>584,60</t>
  </si>
  <si>
    <t>1899263031</t>
  </si>
  <si>
    <t>-1021466188</t>
  </si>
  <si>
    <t>-1517741508</t>
  </si>
  <si>
    <t>525455394</t>
  </si>
  <si>
    <t>899431111</t>
  </si>
  <si>
    <t>Výšková úprava uličního vstupu nebo vpusti do 200 mm zvýšením krycího hrnce, šoupěte nebo hydrantu</t>
  </si>
  <si>
    <t>-1006226002</t>
  </si>
  <si>
    <t>Výšková úprava uličního vstupu nebo vpusti do 200 mm zvýšením krycího hrnce, šoupěte nebo hydrantu bez úpravy armatur</t>
  </si>
  <si>
    <t>"úprava poklopu (hrnce) stáv.šoupat a ventilů v komunikaci a chodníku"</t>
  </si>
  <si>
    <t>-1609403090</t>
  </si>
  <si>
    <t>16,50*0,20</t>
  </si>
  <si>
    <t>1273082194</t>
  </si>
  <si>
    <t xml:space="preserve">"připoj. nové UV 2-1  a UV 2-3 k hl. řadu DK dle PD, předpokl.hl.přípojky vč.lože 3,00 m"</t>
  </si>
  <si>
    <t>(1+3)*1,10*3,00</t>
  </si>
  <si>
    <t xml:space="preserve">"připoj. nové UV 2-2  a UV 2-3 k hl. řadu DK dle PD, předpokl.hl.přípojky vč.lože 2,70 m"</t>
  </si>
  <si>
    <t>1,00*1,10*2,70</t>
  </si>
  <si>
    <t>-288163474</t>
  </si>
  <si>
    <t>16,17*0,50</t>
  </si>
  <si>
    <t>-913574170</t>
  </si>
  <si>
    <t>"výkop pro montáž přípojky UV 2-1 a UV 2-3 - hl.3,00 m vč.lože"</t>
  </si>
  <si>
    <t>(1+2)*3,00*2</t>
  </si>
  <si>
    <t>"výkop pro montáž přípojky UV 2-2 - hl.2,70 m vč.lože"</t>
  </si>
  <si>
    <t>1,00*2,70*2</t>
  </si>
  <si>
    <t>1636551118</t>
  </si>
  <si>
    <t>23,40</t>
  </si>
  <si>
    <t>1600419770</t>
  </si>
  <si>
    <t>16,17</t>
  </si>
  <si>
    <t>218277133</t>
  </si>
  <si>
    <t>-814686049</t>
  </si>
  <si>
    <t>16,17*1,80</t>
  </si>
  <si>
    <t>2022853251</t>
  </si>
  <si>
    <t>-(1+1+2)*1,10*0,60</t>
  </si>
  <si>
    <t>-261375924</t>
  </si>
  <si>
    <t>13,53*2,0</t>
  </si>
  <si>
    <t>1509312679</t>
  </si>
  <si>
    <t>(1+1+2)*1,10*0,50</t>
  </si>
  <si>
    <t>-1743965779</t>
  </si>
  <si>
    <t>2,20*1,95</t>
  </si>
  <si>
    <t>-689314350</t>
  </si>
  <si>
    <t>1+1+2</t>
  </si>
  <si>
    <t>298036737</t>
  </si>
  <si>
    <t>(1+1+2)*1,10*0,10</t>
  </si>
  <si>
    <t>-2071421701</t>
  </si>
  <si>
    <t>"montáž přípojky UV"</t>
  </si>
  <si>
    <t>1712537034</t>
  </si>
  <si>
    <t>"dodávka trub přípojek UV - ztratné 3%"</t>
  </si>
  <si>
    <t>(1+1+2)*1,03</t>
  </si>
  <si>
    <t>1317042129</t>
  </si>
  <si>
    <t>"výřez pro připojení UV 2-1 a UV 2-3 pomocí spojky IN-SITU"</t>
  </si>
  <si>
    <t>-1271196320</t>
  </si>
  <si>
    <t>"dodávka in-situ spojky pro připojení UV 2-1 a UV 2-3"</t>
  </si>
  <si>
    <t>-238528241</t>
  </si>
  <si>
    <t>"výkop pro montáž UV 2-1 a UV 2-3 - předpokl.hl.3,00 m vč.lože"</t>
  </si>
  <si>
    <t>1,50*1,50*3,00*2</t>
  </si>
  <si>
    <t>"výkop pro montáž UV 2-2 - předpokl.hl.1,80 m vč.lože"</t>
  </si>
  <si>
    <t>1,50*1,50*1,80</t>
  </si>
  <si>
    <t>1168542001</t>
  </si>
  <si>
    <t>17,55*0,50</t>
  </si>
  <si>
    <t>1018446216</t>
  </si>
  <si>
    <t xml:space="preserve">"výkop pro montáž UV 2-1  a UV 2-3 - hl.3,00 m vč.lože"</t>
  </si>
  <si>
    <t>2*1,50*3,00*2</t>
  </si>
  <si>
    <t>"výkop pro montáž UV 2-2 - hl.1,80 m vč.lože"</t>
  </si>
  <si>
    <t>1,50*1,80*2</t>
  </si>
  <si>
    <t>1368883873</t>
  </si>
  <si>
    <t>-1630223236</t>
  </si>
  <si>
    <t>17,55</t>
  </si>
  <si>
    <t>1802305646</t>
  </si>
  <si>
    <t>17,55*1,80</t>
  </si>
  <si>
    <t>-812677626</t>
  </si>
  <si>
    <t>"zpětný zásyp UV"</t>
  </si>
  <si>
    <t xml:space="preserve">"celkový objem výkopu"    17,55</t>
  </si>
  <si>
    <t xml:space="preserve">"odpočet objemu lože"    -0,375</t>
  </si>
  <si>
    <t>"odpočet objemu UV 2-1 a UV 2-3"</t>
  </si>
  <si>
    <t>-0,23*0,23*3,14*3,00*2</t>
  </si>
  <si>
    <t>"odpočet objemu UV 2-2"</t>
  </si>
  <si>
    <t>-0,28*0,28*3,14*1,80</t>
  </si>
  <si>
    <t>-1158414895</t>
  </si>
  <si>
    <t>15,735*2,00</t>
  </si>
  <si>
    <t>358325114</t>
  </si>
  <si>
    <t>Bourání stoky kompletní nebo vybourání otvorů z železobetonu plochy do 4 m2</t>
  </si>
  <si>
    <t>381812251</t>
  </si>
  <si>
    <t>Bourání stoky kompletní nebo vybourání otvorů průřezové plochy do 4 m2 ve stokách ze zdiva z železobetonu</t>
  </si>
  <si>
    <t>"odbourání části stáv.UV - snížení"</t>
  </si>
  <si>
    <t>0,30*0,30*3,14*0,50</t>
  </si>
  <si>
    <t>"odpočet vnitřního objemu"</t>
  </si>
  <si>
    <t>-0,20*0,20*3,14*0,50</t>
  </si>
  <si>
    <t>2118046821</t>
  </si>
  <si>
    <t>"lože pod nové UV - tl. 10 cm"</t>
  </si>
  <si>
    <t>1,50*1,50*0,10*3</t>
  </si>
  <si>
    <t>-1856576968</t>
  </si>
  <si>
    <t xml:space="preserve">"nová UV 2-1 a UV 2-3  - D+M dno - dle PD"</t>
  </si>
  <si>
    <t>-1865542823</t>
  </si>
  <si>
    <t xml:space="preserve">"nová UV 2-1 a UV 2-3  - D+M šachta - dle PD"</t>
  </si>
  <si>
    <t>-1368679698</t>
  </si>
  <si>
    <t xml:space="preserve">"nová UV 2-1 a UV 2-3  - D+M teleskop - dle PD"</t>
  </si>
  <si>
    <t>-1754261229</t>
  </si>
  <si>
    <t>"nová UV 2-1 a UV 2-3 - přípl.za úpravu délky - dle PD"</t>
  </si>
  <si>
    <t>-976638365</t>
  </si>
  <si>
    <t>"nová UV 2-1 a UV 2-3 - D+M mříž vč.kalového koše - dle PD"</t>
  </si>
  <si>
    <t>895941111</t>
  </si>
  <si>
    <t>Zřízení vpusti kanalizační uliční z betonových dílců typ UV-50 normální</t>
  </si>
  <si>
    <t>-1589311922</t>
  </si>
  <si>
    <t>"montáž (osazení) uličních vpustí UV 2-2"</t>
  </si>
  <si>
    <t>59223852</t>
  </si>
  <si>
    <t>dno pro uliční vpusť s kalovou prohlubní betonové 450x300x50mm</t>
  </si>
  <si>
    <t>-1071337342</t>
  </si>
  <si>
    <t>"dodávka dna UV 2-2"</t>
  </si>
  <si>
    <t>59223854</t>
  </si>
  <si>
    <t>skruž pro uliční vpusť s výtokovým otvorem PVC betonová 450x350x50mm</t>
  </si>
  <si>
    <t>1862572848</t>
  </si>
  <si>
    <t>"dodávka skruží UV 2-2"</t>
  </si>
  <si>
    <t>59223858</t>
  </si>
  <si>
    <t>skruž pro uliční vpusť horní betonová 450x570x50mm</t>
  </si>
  <si>
    <t>-555997797</t>
  </si>
  <si>
    <t>59223856</t>
  </si>
  <si>
    <t>skruž pro uliční vpusť horní betonová 450x195x50mm</t>
  </si>
  <si>
    <t>-2131051680</t>
  </si>
  <si>
    <t>59223864</t>
  </si>
  <si>
    <t>prstenec pro uliční vpusť vyrovnávací betonový 390x60x130mm</t>
  </si>
  <si>
    <t>-354742074</t>
  </si>
  <si>
    <t>"dodávka prstenců pod kalový koš a rám mříže UV 2-2"</t>
  </si>
  <si>
    <t>899202211</t>
  </si>
  <si>
    <t>Demontáž mříží litinových včetně rámů hmotnosti přes 50 do 100 kg</t>
  </si>
  <si>
    <t>1880367011</t>
  </si>
  <si>
    <t>Demontáž mříží litinových včetně rámů, hmotnosti jednotlivě přes 50 do 100 Kg</t>
  </si>
  <si>
    <t>"vybourání stáv.UV - demont.mříže"</t>
  </si>
  <si>
    <t>899211112</t>
  </si>
  <si>
    <t>Osazení mříží s rámem hmotnosti nad 50 do 100 kg</t>
  </si>
  <si>
    <t>1007999919</t>
  </si>
  <si>
    <t>Osazení litinových mříží s rámem na šachtách tunelové stoky hmotnosti jednotlivě přes 50 do 100 kg</t>
  </si>
  <si>
    <t>"osazení mříže UV 2-2"</t>
  </si>
  <si>
    <t>592238272</t>
  </si>
  <si>
    <t>mříž uliční vpusti obrubníková typ VISLA</t>
  </si>
  <si>
    <t>1925063746</t>
  </si>
  <si>
    <t>mříž uliční vpusti obrubníková</t>
  </si>
  <si>
    <t>"dodávka mříže UV 2-2"</t>
  </si>
  <si>
    <t>899311114</t>
  </si>
  <si>
    <t>Osazení poklopů s rámem hmotnosti nad 150 kg</t>
  </si>
  <si>
    <t>-1111601389</t>
  </si>
  <si>
    <t>Osazení ocelových nebo litinových poklopů s rámem na šachtách tunelové stoky hmotnosti jednotlivě přes 150 kg</t>
  </si>
  <si>
    <t>"osazení poklopů - zakrytování upravované stáv.UV"</t>
  </si>
  <si>
    <t>59224660</t>
  </si>
  <si>
    <t>poklop šachtový betonová výplň+litina 785(610)x16mm D 400mm bez odvětrání</t>
  </si>
  <si>
    <t>2117654435</t>
  </si>
  <si>
    <t>"dodávka poklopu - zakrytování upravované stáv.UV"</t>
  </si>
  <si>
    <t>1819064521</t>
  </si>
  <si>
    <t>275,50</t>
  </si>
  <si>
    <t>-1364372514</t>
  </si>
  <si>
    <t>275,50*1,01</t>
  </si>
  <si>
    <t>1777646230</t>
  </si>
  <si>
    <t>275,50*0,30*0,05</t>
  </si>
  <si>
    <t>643,06</t>
  </si>
  <si>
    <t>1545867150</t>
  </si>
  <si>
    <t xml:space="preserve">"odstr.pův.podkl.vrstvy MK"    355,43</t>
  </si>
  <si>
    <t>45537114</t>
  </si>
  <si>
    <t>355,43*7</t>
  </si>
  <si>
    <t>71</t>
  </si>
  <si>
    <t>163973692</t>
  </si>
  <si>
    <t xml:space="preserve">"stáv.živič.kryt komunikace"   190,157</t>
  </si>
  <si>
    <t xml:space="preserve">"odpočet využitého materiálu pro dysypání sjezdů"    -9,80*0,216</t>
  </si>
  <si>
    <t>72</t>
  </si>
  <si>
    <t>88835270</t>
  </si>
  <si>
    <t>188,04*7</t>
  </si>
  <si>
    <t>73</t>
  </si>
  <si>
    <t>-1897122869</t>
  </si>
  <si>
    <t>188,04</t>
  </si>
  <si>
    <t>74</t>
  </si>
  <si>
    <t>1952319772</t>
  </si>
  <si>
    <t>355,43</t>
  </si>
  <si>
    <t>75</t>
  </si>
  <si>
    <t>-319879894</t>
  </si>
  <si>
    <t>901/102 - Vedlejší rozpočtové náklady SO 102</t>
  </si>
  <si>
    <t>-23017260</t>
  </si>
  <si>
    <t>-1428637198</t>
  </si>
  <si>
    <t>-289489535</t>
  </si>
  <si>
    <t>-1933790844</t>
  </si>
  <si>
    <t>-1774186110</t>
  </si>
  <si>
    <t>0-007R</t>
  </si>
  <si>
    <t>Zajištění oplocení sousedních pozemků ochrana proti poškození při provádění stavby</t>
  </si>
  <si>
    <t>-1942213148</t>
  </si>
  <si>
    <t>Zajištění oplocení sousedních pozemků ochrana proti poškození při provádění stavby, výšková úprava bran a branek</t>
  </si>
  <si>
    <t>Poznámka k položce:_x000d_
Firemní položka._x000d_
Zajištění oplocení sousedních pozemků ochrana proti poškození při provádění stavby, výšková úprava bran a branek</t>
  </si>
  <si>
    <t>-35402156</t>
  </si>
  <si>
    <t>1421165069</t>
  </si>
  <si>
    <t>441286816</t>
  </si>
  <si>
    <t>729794453</t>
  </si>
  <si>
    <t>-120474339</t>
  </si>
  <si>
    <t>-199525735</t>
  </si>
  <si>
    <t>367896729</t>
  </si>
  <si>
    <t>-1926795067</t>
  </si>
  <si>
    <t>Geometrický plán - předpokládaná délka hranic 50 m.</t>
  </si>
  <si>
    <t>Poznámka k položce:_x000d_
Firemní položka._x000d_
Geometrický plán - předpokládaná délka hranic 50 m.</t>
  </si>
  <si>
    <t>1439362094</t>
  </si>
  <si>
    <t>SO 401 NN - Rozvody VO - neuznatelné náklady</t>
  </si>
  <si>
    <t>401- I NN - Rozvody VO - I.etapa (SO 102) - neuznatelné náklady</t>
  </si>
  <si>
    <t>D1 - Silnoproud - montáž</t>
  </si>
  <si>
    <t>D2 - Silnoproud - materiál nosný</t>
  </si>
  <si>
    <t>D3 - Zemní práce pro montážní práce</t>
  </si>
  <si>
    <t>D4 - Vedlejší rozpočtové náklady</t>
  </si>
  <si>
    <t>D1</t>
  </si>
  <si>
    <t>Silnoproud - montáž</t>
  </si>
  <si>
    <t>210 01-0135</t>
  </si>
  <si>
    <t>Montáž trubek ochranných plastových tuhých D do 90 mm uložených pevně</t>
  </si>
  <si>
    <t>-2058498043</t>
  </si>
  <si>
    <t>210 01-0138</t>
  </si>
  <si>
    <t>Montáž trubek ochranných plastových tuhých D do 152 mm uložených pevně -stož. pouzdro VO</t>
  </si>
  <si>
    <t>1323717662</t>
  </si>
  <si>
    <t>4*0,8+4*1,5</t>
  </si>
  <si>
    <t>210 02-0951</t>
  </si>
  <si>
    <t>Montáž tabulky výstražné smaltované formát A3 až A4</t>
  </si>
  <si>
    <t>1057028259</t>
  </si>
  <si>
    <t>1+4+1+2</t>
  </si>
  <si>
    <t>210 02-1014</t>
  </si>
  <si>
    <t>Zhotovení otvorů v plechu tl do 4 mm kruhových D do 100 mm</t>
  </si>
  <si>
    <t>-2119572248</t>
  </si>
  <si>
    <t>1+7*2+3+1+1</t>
  </si>
  <si>
    <t>210 04-0741</t>
  </si>
  <si>
    <t>Odmaštění ocelových součástí venkovního vedení nn na zemi</t>
  </si>
  <si>
    <t>-1586370457</t>
  </si>
  <si>
    <t>210 04-0751</t>
  </si>
  <si>
    <t>Očištění ocelových součástí venkovního vedení nn na zemi</t>
  </si>
  <si>
    <t>230640051</t>
  </si>
  <si>
    <t>210 04-0761</t>
  </si>
  <si>
    <t>Nátěr základní ocelových součástí venkovního vedení nn na zemi</t>
  </si>
  <si>
    <t>-1870694236</t>
  </si>
  <si>
    <t>210 04-0771</t>
  </si>
  <si>
    <t>Nátěr vrchní ocelových součástí venkovního vedení nn na zemi</t>
  </si>
  <si>
    <t>1533873717</t>
  </si>
  <si>
    <t>210 05-0441</t>
  </si>
  <si>
    <t>Zajištění šroubu barvou</t>
  </si>
  <si>
    <t>-780141886</t>
  </si>
  <si>
    <t>210 10-0001</t>
  </si>
  <si>
    <t>Ukončení vodičů v rozváděči nebo na přístroji včetně zapojení průřezu žíly do 2,5 mm2</t>
  </si>
  <si>
    <t>241032963</t>
  </si>
  <si>
    <t>8*3</t>
  </si>
  <si>
    <t>210 10-0151</t>
  </si>
  <si>
    <t>Ukončení kabelů smršťovací záklopkou nebo páskou se zapojením bez letování žíly do 4x16 mm2</t>
  </si>
  <si>
    <t>-1765090133</t>
  </si>
  <si>
    <t>1+8*2+1+1+1</t>
  </si>
  <si>
    <t>210 10-1233</t>
  </si>
  <si>
    <t>Propojení kabelů celoplastových spojkou do 1 kV venkovní smršťovací SVCZ 1až5 žíly do 4x10až16 mm2</t>
  </si>
  <si>
    <t>-734050178</t>
  </si>
  <si>
    <t>210 12-0101</t>
  </si>
  <si>
    <t>Montáž pojistkových patron do 60 A se styčným kroužkem</t>
  </si>
  <si>
    <t>1518877446</t>
  </si>
  <si>
    <t>210 20-2013</t>
  </si>
  <si>
    <t>Montáž svítidel výbojkových průmyslových stropních závěsných na výložník</t>
  </si>
  <si>
    <t>-1685746693</t>
  </si>
  <si>
    <t>210 20-4002</t>
  </si>
  <si>
    <t>Montáž stožárů osvětlení parkových ocelových</t>
  </si>
  <si>
    <t>713944029</t>
  </si>
  <si>
    <t>210 20-4011</t>
  </si>
  <si>
    <t>Montáž stožárů osvětlení ocelových samostatně stojících délky do 12 m</t>
  </si>
  <si>
    <t>-67921608</t>
  </si>
  <si>
    <t>1+2+1</t>
  </si>
  <si>
    <t>210 20-4103</t>
  </si>
  <si>
    <t>Montáž výložníků osvětlení jednoramenných sloupových hmotnosti do 35 kg</t>
  </si>
  <si>
    <t>1512850212</t>
  </si>
  <si>
    <t>210 20-4201</t>
  </si>
  <si>
    <t>Montáž elektrovýzbroje stožárů osvětlení 1 okruh</t>
  </si>
  <si>
    <t>8909344</t>
  </si>
  <si>
    <t>210 22-0002</t>
  </si>
  <si>
    <t>Montáž uzemňovacích vedení vodičů FeZn pomocí svorek na povrchu drátem nebo lanem do 10 mm</t>
  </si>
  <si>
    <t>1348446002</t>
  </si>
  <si>
    <t>8*0,6</t>
  </si>
  <si>
    <t>210 22-0020</t>
  </si>
  <si>
    <t>Montáž uzemňovacího vedení vodičů FeZn pomocí svorek v zemi páskou do 120 mm2 ve městské zástavbě</t>
  </si>
  <si>
    <t>1672587120</t>
  </si>
  <si>
    <t>(25+118+87)*1,05+(9+4)*0,5</t>
  </si>
  <si>
    <t>210 22-0022</t>
  </si>
  <si>
    <t>Montáž uzemňovacího vedení vodičů FeZn pomocí svorek v zemi drátem do 10 mm ve městské zástavbě</t>
  </si>
  <si>
    <t>-1966632879</t>
  </si>
  <si>
    <t>8*1,9</t>
  </si>
  <si>
    <t>210 22-0301</t>
  </si>
  <si>
    <t>Montáž svorek hromosvodných typu SS, SR 03 se 2 šrouby</t>
  </si>
  <si>
    <t>948930431</t>
  </si>
  <si>
    <t>2*8</t>
  </si>
  <si>
    <t>210 22-0302</t>
  </si>
  <si>
    <t>Montáž svorek hromosvodných typu ST, SJ, SK, SZ, SR 01, 02 se 3 a více šrouby</t>
  </si>
  <si>
    <t>586415815</t>
  </si>
  <si>
    <t>8+26</t>
  </si>
  <si>
    <t>210 28-0001</t>
  </si>
  <si>
    <t>Zkoušky a prohlídky el rozvodů celková prohlídka pro objem mtž prací do 100 000 Kč -výchozí revize</t>
  </si>
  <si>
    <t>-1336384503</t>
  </si>
  <si>
    <t>210 29-0841</t>
  </si>
  <si>
    <t>Demontáž a montáž krytu na oceloplechovém rozváděči šířky do 70 cm</t>
  </si>
  <si>
    <t>-1082925726</t>
  </si>
  <si>
    <t>210 29-0842</t>
  </si>
  <si>
    <t>Demontáž a montáž krytu na oceloplechovém rozváděči šířky nad 70 cm</t>
  </si>
  <si>
    <t>120478270</t>
  </si>
  <si>
    <t>210 29-2011</t>
  </si>
  <si>
    <t>Změření zemního odporu zkušební svorky</t>
  </si>
  <si>
    <t>1524270129</t>
  </si>
  <si>
    <t>210 29-2012</t>
  </si>
  <si>
    <t>Zjištění izolačního stavu zemních kabelů a vedení jedno měření</t>
  </si>
  <si>
    <t>-1192769069</t>
  </si>
  <si>
    <t>210 29-2021</t>
  </si>
  <si>
    <t>Sfázovaní žil kabelů a vedení do 4 žil</t>
  </si>
  <si>
    <t>-922958470</t>
  </si>
  <si>
    <t>210 29-2022</t>
  </si>
  <si>
    <t>Vypnutí vedení se zajištěním proti nedovolenému zapnutí, vyzkoušením a s opětovným zapnutím</t>
  </si>
  <si>
    <t>901235229</t>
  </si>
  <si>
    <t>210 81-0014</t>
  </si>
  <si>
    <t>Montáž měděných kabelů CYKY, CYKYD, CYKYDY, NYM, NYY, YSLY 750 V 4x16mm2 uložených volně</t>
  </si>
  <si>
    <t>525747482</t>
  </si>
  <si>
    <t>210 81-0045</t>
  </si>
  <si>
    <t>Montáž měděných kabelů CYKY, CYKYD, CYKYDY, NYM, NYY, YSLY 750 V 3x1,5 mm2 uložených pevně</t>
  </si>
  <si>
    <t>-2103985741</t>
  </si>
  <si>
    <t>210 95-0101</t>
  </si>
  <si>
    <t>Montáž štítku označovacího na kabel</t>
  </si>
  <si>
    <t>153398929</t>
  </si>
  <si>
    <t>1+8*2+1</t>
  </si>
  <si>
    <t>210 95-0201</t>
  </si>
  <si>
    <t>Příplatek na zatahování kabelů hmotnosti do 0,75 kg do tvárnicových tras a kolektorů</t>
  </si>
  <si>
    <t>1226362790</t>
  </si>
  <si>
    <t>210 95-0202</t>
  </si>
  <si>
    <t>Příplatek na zatahování kabelů hmotnosti do 2 kg do tvárnicových tras a kolektorů</t>
  </si>
  <si>
    <t>791928227</t>
  </si>
  <si>
    <t>210100001D</t>
  </si>
  <si>
    <t>Odpojení vodičů v rozváděči nebo na přístroji včetně zapojení průřezu žíly do 2,5 mm2</t>
  </si>
  <si>
    <t>-809191666</t>
  </si>
  <si>
    <t>5*3</t>
  </si>
  <si>
    <t>210100003D</t>
  </si>
  <si>
    <t>Demontáž vodičů v rozváděči nebo na přístroji včetně zapojení průřezu žíly do 16 mm2</t>
  </si>
  <si>
    <t>342587751</t>
  </si>
  <si>
    <t>12*4</t>
  </si>
  <si>
    <t>210191563D</t>
  </si>
  <si>
    <t>Demontáž skříní pojistkových oceloplechových typ RVO 6 až 8</t>
  </si>
  <si>
    <t>145750922</t>
  </si>
  <si>
    <t>21020-2011D</t>
  </si>
  <si>
    <t>Demontáž svítidel výbojkových průmyslových stropních závěsných na výložník</t>
  </si>
  <si>
    <t>-1287208899</t>
  </si>
  <si>
    <t>210204011D</t>
  </si>
  <si>
    <t>Demontáž stožárů osvětlení ocelových samostatně stojících délky do 12 m</t>
  </si>
  <si>
    <t>-2083864666</t>
  </si>
  <si>
    <t>210204201D</t>
  </si>
  <si>
    <t>Demontáž elektrovýzbroje stožárů osvětlení 1 okruh</t>
  </si>
  <si>
    <t>-391583049</t>
  </si>
  <si>
    <t>210810014D</t>
  </si>
  <si>
    <t>Demontáž kabelu AYKY4x25</t>
  </si>
  <si>
    <t>1612989745</t>
  </si>
  <si>
    <t>12*2</t>
  </si>
  <si>
    <t>210810045D</t>
  </si>
  <si>
    <t>Demontáž měděných kabelů CYKY, CYKYD, CYKYDY, NYM, NYY, YSLY 750 V 3x1,5 mm2 uložených pevně</t>
  </si>
  <si>
    <t>-1065969843</t>
  </si>
  <si>
    <t>5*6</t>
  </si>
  <si>
    <t>250 06-0012</t>
  </si>
  <si>
    <t>Písmomalířské práce číslice a písmena výšky do 100 mm</t>
  </si>
  <si>
    <t>1519786598</t>
  </si>
  <si>
    <t>8*5</t>
  </si>
  <si>
    <t>999 99-9914</t>
  </si>
  <si>
    <t>Zednické výpomoci 1,6%</t>
  </si>
  <si>
    <t>%</t>
  </si>
  <si>
    <t>818026834</t>
  </si>
  <si>
    <t>999 99-9915</t>
  </si>
  <si>
    <t>Podíl přidruž. výkonů - kabelová vedení 1%</t>
  </si>
  <si>
    <t>1616589542</t>
  </si>
  <si>
    <t>D2</t>
  </si>
  <si>
    <t>Silnoproud - materiál nosný</t>
  </si>
  <si>
    <t>15615235</t>
  </si>
  <si>
    <t>Drát pozink měkký 11343 D10,0mm</t>
  </si>
  <si>
    <t>-281802672</t>
  </si>
  <si>
    <t>8*2,5*0,62</t>
  </si>
  <si>
    <t>24620651</t>
  </si>
  <si>
    <t>Email písmomal černý O 2118</t>
  </si>
  <si>
    <t>1874414483</t>
  </si>
  <si>
    <t>24621724</t>
  </si>
  <si>
    <t>Email prům rschnoucí šedý S 2029</t>
  </si>
  <si>
    <t>l</t>
  </si>
  <si>
    <t>1630865110</t>
  </si>
  <si>
    <t>24642030</t>
  </si>
  <si>
    <t>Ředidlo olejo-syntetické S6006</t>
  </si>
  <si>
    <t>-954016799</t>
  </si>
  <si>
    <t>28611020</t>
  </si>
  <si>
    <t>Trubka PVC kanál hrd 160x4,7x5000 do zákl. VO</t>
  </si>
  <si>
    <t>-1873747310</t>
  </si>
  <si>
    <t>28611124</t>
  </si>
  <si>
    <t>Trubka PVC kanál hrd 250x6,1x5000 do zákl. VO</t>
  </si>
  <si>
    <t>-1441248681</t>
  </si>
  <si>
    <t>34111030</t>
  </si>
  <si>
    <t>Kabel Cu jádro CYKY 3 x 1,5</t>
  </si>
  <si>
    <t>1649157176</t>
  </si>
  <si>
    <t>34111080</t>
  </si>
  <si>
    <t>Kabel Cu jádro CYKY 4 x 16</t>
  </si>
  <si>
    <t>1665959496</t>
  </si>
  <si>
    <t>34523415</t>
  </si>
  <si>
    <t xml:space="preserve">Vložka poj E14  6A normální</t>
  </si>
  <si>
    <t>855339918</t>
  </si>
  <si>
    <t>Vložka poj E14 6A normální</t>
  </si>
  <si>
    <t>35436007</t>
  </si>
  <si>
    <t>Spojka kabelelová smršťovací zemní 1 kV 4x6-35 mm2 vč spojovačů CU/Al</t>
  </si>
  <si>
    <t>748158405</t>
  </si>
  <si>
    <t>35441120</t>
  </si>
  <si>
    <t>Pásek uzemňovací 30x4 mm</t>
  </si>
  <si>
    <t>1673362030</t>
  </si>
  <si>
    <t>((25+118+87)*1,05+((9+4)*0,5))*0,95</t>
  </si>
  <si>
    <t>35441895</t>
  </si>
  <si>
    <t>Svorka přípoj SP1 FeZn</t>
  </si>
  <si>
    <t>1225232433</t>
  </si>
  <si>
    <t>35441986</t>
  </si>
  <si>
    <t>Svorka vodov SR 02 30x4mm pás-pás FeZn</t>
  </si>
  <si>
    <t>965747878</t>
  </si>
  <si>
    <t>(9+4)*2</t>
  </si>
  <si>
    <t>35441996</t>
  </si>
  <si>
    <t>Svorka vodov SR 03 vod D6-12 FeZn</t>
  </si>
  <si>
    <t>970698275</t>
  </si>
  <si>
    <t>(1+4+1+2)*2</t>
  </si>
  <si>
    <t>73534530</t>
  </si>
  <si>
    <t>Tabulka bezp tisk 2bar A5</t>
  </si>
  <si>
    <t>1930194420</t>
  </si>
  <si>
    <t>3415879666,00000</t>
  </si>
  <si>
    <t>Folie výstražná š 33 červená</t>
  </si>
  <si>
    <t>-339650687</t>
  </si>
  <si>
    <t>(27+121+87)*1,05+4*0,5+2</t>
  </si>
  <si>
    <t>354x00001</t>
  </si>
  <si>
    <t>Ochranná suspenze asfaltová</t>
  </si>
  <si>
    <t>2057210060</t>
  </si>
  <si>
    <t>(13+8)*0,2</t>
  </si>
  <si>
    <t>354x00002</t>
  </si>
  <si>
    <t>Kabelový štítek zavírací PE 30mm x 8mm</t>
  </si>
  <si>
    <t>1947035794</t>
  </si>
  <si>
    <t>354x00007</t>
  </si>
  <si>
    <t xml:space="preserve">Koncovka kabelová  smršťovací 4x16-50mm2 1kV</t>
  </si>
  <si>
    <t>-2103183551</t>
  </si>
  <si>
    <t>Koncovka kabelová smršťovací 4x16-50mm2 1kV</t>
  </si>
  <si>
    <t>354x00008</t>
  </si>
  <si>
    <t>Smršťovací a rozdělovací hlava 4x4-35mm2 1kV</t>
  </si>
  <si>
    <t>7755327</t>
  </si>
  <si>
    <t>1+8*2+1+1</t>
  </si>
  <si>
    <t>354x00009</t>
  </si>
  <si>
    <t xml:space="preserve">Chránička  HDPE 63</t>
  </si>
  <si>
    <t>1091963438</t>
  </si>
  <si>
    <t>Chránička HDPE 63</t>
  </si>
  <si>
    <t>354x00010</t>
  </si>
  <si>
    <t>SPOJKA NASUVNA na HDPE 63</t>
  </si>
  <si>
    <t>-1154169040</t>
  </si>
  <si>
    <t>354x00013</t>
  </si>
  <si>
    <t>Svítidlo silniční cloněné LED 30W/4000lm/3000K,230V, IP65, přep. ochrana T2+T3</t>
  </si>
  <si>
    <t>-2019502359</t>
  </si>
  <si>
    <t>354x00014</t>
  </si>
  <si>
    <t xml:space="preserve">Svítidlo silniční cloněné LED 40W/5000m/3000K,230V, IP65,  přep. ochrana T2+T3</t>
  </si>
  <si>
    <t>726003472</t>
  </si>
  <si>
    <t>Svítidlo silniční cloněné LED 40W/5000m/3000K,230V, IP65, přep. ochrana T2+T3</t>
  </si>
  <si>
    <t>354x00017</t>
  </si>
  <si>
    <t>Svítidlo přechodové pravé LED 54W/6000lm/3000K,230V, IP65, přep. ochrana T2+T3</t>
  </si>
  <si>
    <t>216317008</t>
  </si>
  <si>
    <t>354x00023</t>
  </si>
  <si>
    <t>Výložník rovný 1/60-500mm žárový pozink</t>
  </si>
  <si>
    <t>-72398869</t>
  </si>
  <si>
    <t>354x00024</t>
  </si>
  <si>
    <t>Výložník rovný 1/89-2000mm žárový pozink</t>
  </si>
  <si>
    <t>-1465699573</t>
  </si>
  <si>
    <t>354x00029</t>
  </si>
  <si>
    <t>Výložník přechodový 1/114-3000mm žárový pozink</t>
  </si>
  <si>
    <t>-982890982</t>
  </si>
  <si>
    <t>354x00096</t>
  </si>
  <si>
    <t>Stožár silniční bezpaticový 7-159/108/89 žárově zinkovaný+plast. manžeta</t>
  </si>
  <si>
    <t>-449740939</t>
  </si>
  <si>
    <t>76</t>
  </si>
  <si>
    <t>354x00097</t>
  </si>
  <si>
    <t>Stožár silniční bezpaticový 6-159/108/89 žárově zinkovaný+plast. manžeta</t>
  </si>
  <si>
    <t>865045659</t>
  </si>
  <si>
    <t>77</t>
  </si>
  <si>
    <t>354x00099</t>
  </si>
  <si>
    <t>Stožár přechodový bezpaticový 6-159/133/114 žárově zinkovaný+plast. manžeta</t>
  </si>
  <si>
    <t>-1178311746</t>
  </si>
  <si>
    <t>78</t>
  </si>
  <si>
    <t>354x00102</t>
  </si>
  <si>
    <t>Stožár sadový bezpaticový 6-133/89/60 žárově zinkovaný+plast. manžeta</t>
  </si>
  <si>
    <t>1537270324</t>
  </si>
  <si>
    <t>79</t>
  </si>
  <si>
    <t>354x00103</t>
  </si>
  <si>
    <t xml:space="preserve">Svorkovnice stožárová 1 pojistka  3x4x16, IP43</t>
  </si>
  <si>
    <t>-583484703</t>
  </si>
  <si>
    <t>Svorkovnice stožárová 1 pojistka 3x4x16, IP43</t>
  </si>
  <si>
    <t>80</t>
  </si>
  <si>
    <t>354x00105</t>
  </si>
  <si>
    <t>Smrštitelná trubice 19mm/6mm protikor ochrana 1metr</t>
  </si>
  <si>
    <t>-1305966047</t>
  </si>
  <si>
    <t>81</t>
  </si>
  <si>
    <t>354x00106</t>
  </si>
  <si>
    <t>Pasivní radiofrekvenční označník do výkopu</t>
  </si>
  <si>
    <t>1199551049</t>
  </si>
  <si>
    <t>2+2+1</t>
  </si>
  <si>
    <t>82</t>
  </si>
  <si>
    <t>999 99-9910</t>
  </si>
  <si>
    <t>Přirážka na podružný materiál 3%</t>
  </si>
  <si>
    <t>-206258729</t>
  </si>
  <si>
    <t>83</t>
  </si>
  <si>
    <t>999 99-9911</t>
  </si>
  <si>
    <t>Prořez materiálu 5%</t>
  </si>
  <si>
    <t>-1851811186</t>
  </si>
  <si>
    <t>84</t>
  </si>
  <si>
    <t>999 99-9912</t>
  </si>
  <si>
    <t>Dopravné 3,6%</t>
  </si>
  <si>
    <t>1900088940</t>
  </si>
  <si>
    <t>85</t>
  </si>
  <si>
    <t>999 99-9913</t>
  </si>
  <si>
    <t>Přesun hmot 1%</t>
  </si>
  <si>
    <t>-1442406893</t>
  </si>
  <si>
    <t>D3</t>
  </si>
  <si>
    <t>Zemní práce pro montážní práce</t>
  </si>
  <si>
    <t>86</t>
  </si>
  <si>
    <t>460 01-0024</t>
  </si>
  <si>
    <t>Vytyčení trasy vedení kabelového podzemního v zastavěném prostoru</t>
  </si>
  <si>
    <t>km</t>
  </si>
  <si>
    <t>1517706729</t>
  </si>
  <si>
    <t>460 03-0007</t>
  </si>
  <si>
    <t>Sejmutí ornice ručně v hornině třídy 2, vrstva tloušťky přes 15 cm</t>
  </si>
  <si>
    <t>1658101913</t>
  </si>
  <si>
    <t>88</t>
  </si>
  <si>
    <t>460 03-0011</t>
  </si>
  <si>
    <t>Sejmutí drnu jakékoliv tloušťky</t>
  </si>
  <si>
    <t>455048617</t>
  </si>
  <si>
    <t>460 03-0031</t>
  </si>
  <si>
    <t>Rozebrání dlažeb ručně z kostek velkých do písku spáry nezalité</t>
  </si>
  <si>
    <t>284239271</t>
  </si>
  <si>
    <t>90</t>
  </si>
  <si>
    <t>460 03-0039</t>
  </si>
  <si>
    <t>Rozebrání dlažeb ručně z dlaždic zámkových do písku spáry nezalité</t>
  </si>
  <si>
    <t>1085020672</t>
  </si>
  <si>
    <t>91</t>
  </si>
  <si>
    <t>460 03-0092</t>
  </si>
  <si>
    <t>Vytrhání obrub ležatých chodníkových s odhozením nebo naložením na dopravní prostředek</t>
  </si>
  <si>
    <t>-1168230130</t>
  </si>
  <si>
    <t>2+2+2+1</t>
  </si>
  <si>
    <t>460 03-0143</t>
  </si>
  <si>
    <t>Odstranění podkladu nebo krytu komunikace z kameniva těženého tloušťky do 30 cm</t>
  </si>
  <si>
    <t>1047538560</t>
  </si>
  <si>
    <t>93</t>
  </si>
  <si>
    <t>460 05-0813</t>
  </si>
  <si>
    <t>Hloubení nezapažených jam pro stožáry strojně v hornině tř 3</t>
  </si>
  <si>
    <t>1500656751</t>
  </si>
  <si>
    <t>94</t>
  </si>
  <si>
    <t>460 08-0012</t>
  </si>
  <si>
    <t>Základové konstrukce z monolitického betonu C 8/10 bez bednění</t>
  </si>
  <si>
    <t>-800005107</t>
  </si>
  <si>
    <t>95</t>
  </si>
  <si>
    <t>460 08-0013</t>
  </si>
  <si>
    <t>Základové konstrukce z monolitického betonu C 12/15 bez bednění</t>
  </si>
  <si>
    <t>458208740</t>
  </si>
  <si>
    <t>96</t>
  </si>
  <si>
    <t>460 08-0112</t>
  </si>
  <si>
    <t>Bourání základu betonového se záhozem jámy sypaninou</t>
  </si>
  <si>
    <t>2060062595</t>
  </si>
  <si>
    <t>97</t>
  </si>
  <si>
    <t>460 08-0201</t>
  </si>
  <si>
    <t>Zřízení nezabudovaného bednění základových konstrukcí</t>
  </si>
  <si>
    <t>1707451067</t>
  </si>
  <si>
    <t>98</t>
  </si>
  <si>
    <t>460 08-0202</t>
  </si>
  <si>
    <t>Zřízení zabudovaného bednění základových konstrukcí</t>
  </si>
  <si>
    <t>953073450</t>
  </si>
  <si>
    <t>460 08-0301</t>
  </si>
  <si>
    <t>Odstranění nezabudovaného bednění základových konstrukcí</t>
  </si>
  <si>
    <t>-1040166607</t>
  </si>
  <si>
    <t>100</t>
  </si>
  <si>
    <t>460 12-0019</t>
  </si>
  <si>
    <t>Naložení výkopku strojně z hornin třídy 1až4</t>
  </si>
  <si>
    <t>1194803098</t>
  </si>
  <si>
    <t>101</t>
  </si>
  <si>
    <t>460 12-0082</t>
  </si>
  <si>
    <t>Uložení sypaniny do násypů zhutněných z hornin třídy 3až4</t>
  </si>
  <si>
    <t>2007868807</t>
  </si>
  <si>
    <t>102</t>
  </si>
  <si>
    <t>460 20-0843</t>
  </si>
  <si>
    <t>Hloubení kabelových nezapažených rýh ručně š 80 cm, hl 80 cm, v hornině tř 3</t>
  </si>
  <si>
    <t>1940455550</t>
  </si>
  <si>
    <t>103</t>
  </si>
  <si>
    <t>460 20-0883</t>
  </si>
  <si>
    <t>Hloubení kabelových nezapažených rýh ručně š 80 cm, hl 120 cm, v hornině tř 3</t>
  </si>
  <si>
    <t>-1463390068</t>
  </si>
  <si>
    <t>104</t>
  </si>
  <si>
    <t>460 20-2163</t>
  </si>
  <si>
    <t>Hloubení kabelových nezapažených rýh strojně š 35 cm, hl 80 cm, v hornině tř 3</t>
  </si>
  <si>
    <t>-1210251455</t>
  </si>
  <si>
    <t>105</t>
  </si>
  <si>
    <t>460 23-0003</t>
  </si>
  <si>
    <t>Hloubení nezapažených rýh kabelových spojek vn do 10 kV ručně v hornině tř 3</t>
  </si>
  <si>
    <t>478889086</t>
  </si>
  <si>
    <t>106</t>
  </si>
  <si>
    <t>460 23-0414</t>
  </si>
  <si>
    <t>Odkop zeminy ručně s vodorovným přemístěním do 50 m na skládku v hornině tř 3 a 4</t>
  </si>
  <si>
    <t>-171094607</t>
  </si>
  <si>
    <t>107</t>
  </si>
  <si>
    <t>460 27-0222</t>
  </si>
  <si>
    <t>Bourání pilířů ze zdiva cihelného skříní výšky do 105 cm a šířky do 150 cm</t>
  </si>
  <si>
    <t>131064418</t>
  </si>
  <si>
    <t>108</t>
  </si>
  <si>
    <t>460 30-0002</t>
  </si>
  <si>
    <t>Zásyp jam nebo rýh strojně včetně zhutnění ve volném terénu</t>
  </si>
  <si>
    <t>1262465494</t>
  </si>
  <si>
    <t>109</t>
  </si>
  <si>
    <t>460 42-1101</t>
  </si>
  <si>
    <t>Lože kabelů z písku nebo štěrkopísku tl 10 cm nad kabel, bez zakrytí, šířky lože do 65 cm</t>
  </si>
  <si>
    <t>-1978737044</t>
  </si>
  <si>
    <t>64+2+14+15+75+56</t>
  </si>
  <si>
    <t>110</t>
  </si>
  <si>
    <t>460 47-0001</t>
  </si>
  <si>
    <t>Provizorní zajištění potrubí ve výkopech při křížení s kabelem</t>
  </si>
  <si>
    <t>-222112839</t>
  </si>
  <si>
    <t>111</t>
  </si>
  <si>
    <t>460 47-0011</t>
  </si>
  <si>
    <t>Provizorní zajištění kabelů ve výkopech při jejich křížení</t>
  </si>
  <si>
    <t>-212510030</t>
  </si>
  <si>
    <t>112</t>
  </si>
  <si>
    <t>460 47-0012</t>
  </si>
  <si>
    <t>Provizorní zajištění kabelů ve výkopech při jejich souběhu</t>
  </si>
  <si>
    <t>2008163613</t>
  </si>
  <si>
    <t>113</t>
  </si>
  <si>
    <t>460 49-0013</t>
  </si>
  <si>
    <t>Krytí kabelů výstražnou fólií šířky 34 cm</t>
  </si>
  <si>
    <t>-878443561</t>
  </si>
  <si>
    <t>114</t>
  </si>
  <si>
    <t>460 49-0051</t>
  </si>
  <si>
    <t>Krytí spojek, koncovek a odbočnic pro kabely do 6 kV cihlami s ložem a zásypem pískem</t>
  </si>
  <si>
    <t>-567568327</t>
  </si>
  <si>
    <t>115</t>
  </si>
  <si>
    <t>460 51-0064</t>
  </si>
  <si>
    <t>Kabelové prostupy z trub plastových do rýhy s obsypem, průměru do 10 cm</t>
  </si>
  <si>
    <t>-690438745</t>
  </si>
  <si>
    <t>116</t>
  </si>
  <si>
    <t>460 51-0074</t>
  </si>
  <si>
    <t>Kabelové prostupy z trub plastových do rýhy s obetonováním, průměru do 10 cm</t>
  </si>
  <si>
    <t>-1162395849</t>
  </si>
  <si>
    <t>75*1,05</t>
  </si>
  <si>
    <t>117</t>
  </si>
  <si>
    <t>460 60-0023</t>
  </si>
  <si>
    <t>Vodorovné přemístění horniny jakékoliv třídy do 1000 m</t>
  </si>
  <si>
    <t>-1132327782</t>
  </si>
  <si>
    <t>118</t>
  </si>
  <si>
    <t>460 60-0031</t>
  </si>
  <si>
    <t>Příplatek k vodorovnému přemístění horniny za každých dalších 1000 m</t>
  </si>
  <si>
    <t>640346453</t>
  </si>
  <si>
    <t>135,55*7</t>
  </si>
  <si>
    <t>119</t>
  </si>
  <si>
    <t>460 62-0002</t>
  </si>
  <si>
    <t>Položení drnu včetně zalití vodou na rovině</t>
  </si>
  <si>
    <t>-599754621</t>
  </si>
  <si>
    <t>120</t>
  </si>
  <si>
    <t>460 62-0007</t>
  </si>
  <si>
    <t>Zatravnění včetně zalití vodou na rovině</t>
  </si>
  <si>
    <t>1443599862</t>
  </si>
  <si>
    <t>121</t>
  </si>
  <si>
    <t>460 62-0013</t>
  </si>
  <si>
    <t>Provizorní úprava terénu se zhutněním, v hornině tř 3</t>
  </si>
  <si>
    <t>1182775251</t>
  </si>
  <si>
    <t>122</t>
  </si>
  <si>
    <t>460 62-0028</t>
  </si>
  <si>
    <t>Provizorní kladení obrubníků chodníkových betonových stojatých</t>
  </si>
  <si>
    <t>-1254066518</t>
  </si>
  <si>
    <t>123</t>
  </si>
  <si>
    <t>460 62-0032</t>
  </si>
  <si>
    <t>Vyčištění štěrkového lože při křížení kabelů za vyloučení provozu</t>
  </si>
  <si>
    <t>478531450</t>
  </si>
  <si>
    <t>124</t>
  </si>
  <si>
    <t>460 65-0045</t>
  </si>
  <si>
    <t>Zřízení podkladní vrstvy vozovky a chodníku ze štěrkopísku se zhutněním tloušťky do 25 cm</t>
  </si>
  <si>
    <t>1537275440</t>
  </si>
  <si>
    <t>125</t>
  </si>
  <si>
    <t>460 65-0055</t>
  </si>
  <si>
    <t>Zřízení podkladní vrstvy vozovky a chodníku ze štěrkodrti se zhutněním tloušťky do 25 cm</t>
  </si>
  <si>
    <t>-1318367755</t>
  </si>
  <si>
    <t>126</t>
  </si>
  <si>
    <t>460 65-0064</t>
  </si>
  <si>
    <t>Zřízení podkladní vrstvy vozovky a chodníku z kameniva drceného se zhutněním tloušťky do 25 cm</t>
  </si>
  <si>
    <t>-581292390</t>
  </si>
  <si>
    <t>127</t>
  </si>
  <si>
    <t>460 65-0072</t>
  </si>
  <si>
    <t>Zřízení podkladní vrstvy vozovky a chodníku z kameniva obalovaného asfaltem se zhutněním tl do10 cm</t>
  </si>
  <si>
    <t>-835007781</t>
  </si>
  <si>
    <t>128</t>
  </si>
  <si>
    <t>460 65-0162</t>
  </si>
  <si>
    <t>Kladení dlažby z dlaždic betonových tvarovaných a zámkových do lože z kameniva těženého</t>
  </si>
  <si>
    <t>-746938111</t>
  </si>
  <si>
    <t>129</t>
  </si>
  <si>
    <t>460 65-0171</t>
  </si>
  <si>
    <t>Očištění kostek kamenných velkých z rozebraných dlažeb</t>
  </si>
  <si>
    <t>-413141835</t>
  </si>
  <si>
    <t>130</t>
  </si>
  <si>
    <t>460 65-0176</t>
  </si>
  <si>
    <t>Očištění dlaždic betonových tvarovaných nebo zámkových z rozebraných dlažeb</t>
  </si>
  <si>
    <t>496205979</t>
  </si>
  <si>
    <t>131</t>
  </si>
  <si>
    <t>460 65-0182</t>
  </si>
  <si>
    <t>Osazení betonových obrubníků ležatých chodníkových do betonu prostého</t>
  </si>
  <si>
    <t>871801641</t>
  </si>
  <si>
    <t>132</t>
  </si>
  <si>
    <t>460 65-0192</t>
  </si>
  <si>
    <t>Očištění vybouraných obrubníků chodníkových od spojovacího materiálu s odklizením do 10 m</t>
  </si>
  <si>
    <t>522081685</t>
  </si>
  <si>
    <t>133</t>
  </si>
  <si>
    <t>460 65-0912</t>
  </si>
  <si>
    <t>Vyspravení krytu komunikací po překopech kamenivem obalovaným asfaltem tl 6 cm</t>
  </si>
  <si>
    <t>1322839105</t>
  </si>
  <si>
    <t>134</t>
  </si>
  <si>
    <t>460 65-0921</t>
  </si>
  <si>
    <t>Kladení dlažby po překopech z kostek kamenných velkých do lože z kameniva těženého</t>
  </si>
  <si>
    <t>-862530788</t>
  </si>
  <si>
    <t>135</t>
  </si>
  <si>
    <t>460 68-0213</t>
  </si>
  <si>
    <t>Vybourání otvorů ve zdivu betonovém plochy do 0,09 m2, tloušťky do 45 cm</t>
  </si>
  <si>
    <t>1354457781</t>
  </si>
  <si>
    <t>136</t>
  </si>
  <si>
    <t>460 70-0001</t>
  </si>
  <si>
    <t>Osazení zemní značky - kabelový označník</t>
  </si>
  <si>
    <t>853316039</t>
  </si>
  <si>
    <t>137</t>
  </si>
  <si>
    <t>21x744444</t>
  </si>
  <si>
    <t>Poplatek za uložení na skládku</t>
  </si>
  <si>
    <t>T</t>
  </si>
  <si>
    <t>-708395771</t>
  </si>
  <si>
    <t>135,55*1,8</t>
  </si>
  <si>
    <t>138</t>
  </si>
  <si>
    <t>21x99993</t>
  </si>
  <si>
    <t>Zřízení provizorní lávky pro pěší</t>
  </si>
  <si>
    <t>698620599</t>
  </si>
  <si>
    <t>139</t>
  </si>
  <si>
    <t>460999901</t>
  </si>
  <si>
    <t>Dokumentace skutečného provedení stavby vč. geodetického zaměření</t>
  </si>
  <si>
    <t>10275751</t>
  </si>
  <si>
    <t>140</t>
  </si>
  <si>
    <t>460999981</t>
  </si>
  <si>
    <t>Geodetické vytýčení stavby</t>
  </si>
  <si>
    <t>bod</t>
  </si>
  <si>
    <t>-947671614</t>
  </si>
  <si>
    <t>141</t>
  </si>
  <si>
    <t>999 99-9914.1</t>
  </si>
  <si>
    <t>1216474908</t>
  </si>
  <si>
    <t>142</t>
  </si>
  <si>
    <t>999 99-9915.1</t>
  </si>
  <si>
    <t>517419666</t>
  </si>
  <si>
    <t>D4</t>
  </si>
  <si>
    <t>143</t>
  </si>
  <si>
    <t>Zařízení staveniště</t>
  </si>
  <si>
    <t>-304409600</t>
  </si>
  <si>
    <t>144</t>
  </si>
  <si>
    <t>220</t>
  </si>
  <si>
    <t>Kompletační činnost</t>
  </si>
  <si>
    <t>1300934310</t>
  </si>
  <si>
    <t>401-II NN - Rozvody VO - II.etapa (SO 101) - neuznatelné náklady</t>
  </si>
  <si>
    <t>2080632307</t>
  </si>
  <si>
    <t>-2096356440</t>
  </si>
  <si>
    <t>1*0,8+6*1,5</t>
  </si>
  <si>
    <t>166061957</t>
  </si>
  <si>
    <t>2+2+1+1+1+1</t>
  </si>
  <si>
    <t>-97831123</t>
  </si>
  <si>
    <t>2+3+1+2+1+2*2+3+1</t>
  </si>
  <si>
    <t>-613859259</t>
  </si>
  <si>
    <t>75847738</t>
  </si>
  <si>
    <t>441414753</t>
  </si>
  <si>
    <t>1274667290</t>
  </si>
  <si>
    <t>1378849783</t>
  </si>
  <si>
    <t>150525344</t>
  </si>
  <si>
    <t>7*3</t>
  </si>
  <si>
    <t>-1808005371</t>
  </si>
  <si>
    <t>-2111885174</t>
  </si>
  <si>
    <t>-1830924733</t>
  </si>
  <si>
    <t>2+2+1+1+1</t>
  </si>
  <si>
    <t>-1513233944</t>
  </si>
  <si>
    <t>952515615</t>
  </si>
  <si>
    <t>-1784590090</t>
  </si>
  <si>
    <t>2+2+1+1</t>
  </si>
  <si>
    <t>1450104338</t>
  </si>
  <si>
    <t>-250872733</t>
  </si>
  <si>
    <t>-377310233</t>
  </si>
  <si>
    <t>7*0,6</t>
  </si>
  <si>
    <t>-1793885807</t>
  </si>
  <si>
    <t>(28+4+9+92)*1,05+(6+7)*0,5</t>
  </si>
  <si>
    <t>-1236626551</t>
  </si>
  <si>
    <t>7*1,9</t>
  </si>
  <si>
    <t>-983376728</t>
  </si>
  <si>
    <t>2*13</t>
  </si>
  <si>
    <t>151187403</t>
  </si>
  <si>
    <t>7+14</t>
  </si>
  <si>
    <t>-751804459</t>
  </si>
  <si>
    <t>-504648819</t>
  </si>
  <si>
    <t>2106063809</t>
  </si>
  <si>
    <t>1252968532</t>
  </si>
  <si>
    <t>147563427</t>
  </si>
  <si>
    <t>-827161231</t>
  </si>
  <si>
    <t>1213709812</t>
  </si>
  <si>
    <t>344582856</t>
  </si>
  <si>
    <t>1856369248</t>
  </si>
  <si>
    <t>-796007305</t>
  </si>
  <si>
    <t>1037460392</t>
  </si>
  <si>
    <t>1955828219</t>
  </si>
  <si>
    <t>7*5</t>
  </si>
  <si>
    <t>-89678595</t>
  </si>
  <si>
    <t>3*3</t>
  </si>
  <si>
    <t>1402644059</t>
  </si>
  <si>
    <t>3*2*4+4+4</t>
  </si>
  <si>
    <t>-1780620535</t>
  </si>
  <si>
    <t>-1139850356</t>
  </si>
  <si>
    <t>210204103D</t>
  </si>
  <si>
    <t>Demontáž výložníků osvětlení jednoramenných sloupových hmotnosti do 35 kg</t>
  </si>
  <si>
    <t>1039962334</t>
  </si>
  <si>
    <t>-1466906536</t>
  </si>
  <si>
    <t>-1064714979</t>
  </si>
  <si>
    <t>3*2*2+2+2</t>
  </si>
  <si>
    <t>1585065159</t>
  </si>
  <si>
    <t>1*11+2*6</t>
  </si>
  <si>
    <t>2107322972</t>
  </si>
  <si>
    <t>-1073747946</t>
  </si>
  <si>
    <t>-577238067</t>
  </si>
  <si>
    <t>7*2,5*0,62</t>
  </si>
  <si>
    <t>-904659912</t>
  </si>
  <si>
    <t>550565460</t>
  </si>
  <si>
    <t>-827495520</t>
  </si>
  <si>
    <t>925437558</t>
  </si>
  <si>
    <t>1606578400</t>
  </si>
  <si>
    <t>-1674543523</t>
  </si>
  <si>
    <t>1702933182</t>
  </si>
  <si>
    <t>536852222</t>
  </si>
  <si>
    <t>577924669</t>
  </si>
  <si>
    <t>747933736</t>
  </si>
  <si>
    <t>-415459184</t>
  </si>
  <si>
    <t>1327379152</t>
  </si>
  <si>
    <t>(6+7)*2</t>
  </si>
  <si>
    <t>555244092</t>
  </si>
  <si>
    <t>(2+2+1+1+1)*2</t>
  </si>
  <si>
    <t>-1125640032</t>
  </si>
  <si>
    <t>-1119998068</t>
  </si>
  <si>
    <t>(28+4+9+92)*1,05+4*0,5</t>
  </si>
  <si>
    <t>-1197690430</t>
  </si>
  <si>
    <t>(13+7)*0,2</t>
  </si>
  <si>
    <t>-1973647065</t>
  </si>
  <si>
    <t>1561569160</t>
  </si>
  <si>
    <t>2002470479</t>
  </si>
  <si>
    <t>-155410775</t>
  </si>
  <si>
    <t>-1563172489</t>
  </si>
  <si>
    <t>289029487</t>
  </si>
  <si>
    <t>-453779154</t>
  </si>
  <si>
    <t>354x00018</t>
  </si>
  <si>
    <t>Svítidlo přechodové levé LED 54W/6000lm/3000K,230V, IP65, přep. ochrana T2+T3</t>
  </si>
  <si>
    <t>-1382080463</t>
  </si>
  <si>
    <t>-1559535372</t>
  </si>
  <si>
    <t>-1306584676</t>
  </si>
  <si>
    <t>865700345</t>
  </si>
  <si>
    <t>354x00030</t>
  </si>
  <si>
    <t>Výložník obloukový 1/89-2000 žárový zinek</t>
  </si>
  <si>
    <t>1706438899</t>
  </si>
  <si>
    <t>Stožár silniční bezpaticový 8-159/108/89 žárově zinkovaný+plast. manžeta</t>
  </si>
  <si>
    <t>1933333509</t>
  </si>
  <si>
    <t>1049105702</t>
  </si>
  <si>
    <t>109290097</t>
  </si>
  <si>
    <t>-195477473</t>
  </si>
  <si>
    <t>-531264227</t>
  </si>
  <si>
    <t>1604036850</t>
  </si>
  <si>
    <t>1368191878</t>
  </si>
  <si>
    <t>-464456053</t>
  </si>
  <si>
    <t>-819637746</t>
  </si>
  <si>
    <t>115762844</t>
  </si>
  <si>
    <t>-1255458041</t>
  </si>
  <si>
    <t>-492930837</t>
  </si>
  <si>
    <t>1998782749</t>
  </si>
  <si>
    <t>938421735</t>
  </si>
  <si>
    <t>-1942348111</t>
  </si>
  <si>
    <t>-607683583</t>
  </si>
  <si>
    <t>2104244004</t>
  </si>
  <si>
    <t>3*2</t>
  </si>
  <si>
    <t>-1738436986</t>
  </si>
  <si>
    <t>778619434</t>
  </si>
  <si>
    <t>1379095684</t>
  </si>
  <si>
    <t>328989468</t>
  </si>
  <si>
    <t>-1495698591</t>
  </si>
  <si>
    <t>-372274910</t>
  </si>
  <si>
    <t>-24283701</t>
  </si>
  <si>
    <t>-1977387334</t>
  </si>
  <si>
    <t>-475224336</t>
  </si>
  <si>
    <t>-643719322</t>
  </si>
  <si>
    <t>37356972</t>
  </si>
  <si>
    <t>921628897</t>
  </si>
  <si>
    <t>-943753828</t>
  </si>
  <si>
    <t>74999646</t>
  </si>
  <si>
    <t>-1229637079</t>
  </si>
  <si>
    <t>898026678</t>
  </si>
  <si>
    <t>-566764675</t>
  </si>
  <si>
    <t>23+70+40+5</t>
  </si>
  <si>
    <t>-1593450575</t>
  </si>
  <si>
    <t>471894793</t>
  </si>
  <si>
    <t>421718835</t>
  </si>
  <si>
    <t>-224722448</t>
  </si>
  <si>
    <t>-2131891641</t>
  </si>
  <si>
    <t>766666492</t>
  </si>
  <si>
    <t>-1395644206</t>
  </si>
  <si>
    <t>5*1,05</t>
  </si>
  <si>
    <t>1421888371</t>
  </si>
  <si>
    <t>970326436</t>
  </si>
  <si>
    <t>42,05*7</t>
  </si>
  <si>
    <t>-666638909</t>
  </si>
  <si>
    <t>1192758047</t>
  </si>
  <si>
    <t>-1879879045</t>
  </si>
  <si>
    <t>265962871</t>
  </si>
  <si>
    <t>-304959384</t>
  </si>
  <si>
    <t>-1090195840</t>
  </si>
  <si>
    <t>-293246272</t>
  </si>
  <si>
    <t>1742183321</t>
  </si>
  <si>
    <t>-2012063853</t>
  </si>
  <si>
    <t>1813614458</t>
  </si>
  <si>
    <t>-591945995</t>
  </si>
  <si>
    <t>508214124</t>
  </si>
  <si>
    <t>284788449</t>
  </si>
  <si>
    <t>-1685189656</t>
  </si>
  <si>
    <t>2032725406</t>
  </si>
  <si>
    <t>1052376487</t>
  </si>
  <si>
    <t>1199761483</t>
  </si>
  <si>
    <t>2036401729</t>
  </si>
  <si>
    <t>-1001471784</t>
  </si>
  <si>
    <t>42,05*1,8</t>
  </si>
  <si>
    <t>1649801889</t>
  </si>
  <si>
    <t>1670602689</t>
  </si>
  <si>
    <t>868603815</t>
  </si>
  <si>
    <t>-1918439960</t>
  </si>
  <si>
    <t>1823406481</t>
  </si>
  <si>
    <t>2001754725</t>
  </si>
  <si>
    <t>-1029286122</t>
  </si>
  <si>
    <t>SO 402 NN - Přeložka vedení UPC - neuznatelné náklady</t>
  </si>
  <si>
    <t>PSV - Práce a dodávky PSV</t>
  </si>
  <si>
    <t xml:space="preserve">    749 - Elektromontáže - ostatní práce a konstrukce</t>
  </si>
  <si>
    <t>M - Práce a dodávky M</t>
  </si>
  <si>
    <t xml:space="preserve">    46-M - Zemní práce při extr.mont.pracích</t>
  </si>
  <si>
    <t>PSV</t>
  </si>
  <si>
    <t>Práce a dodávky PSV</t>
  </si>
  <si>
    <t>749</t>
  </si>
  <si>
    <t>Elektromontáže - ostatní práce a konstrukce</t>
  </si>
  <si>
    <t>749-01R</t>
  </si>
  <si>
    <t>Výkopové práce - volný terén: rozměr výkopu 35 x 65, samostatný výkop</t>
  </si>
  <si>
    <t>1228775705</t>
  </si>
  <si>
    <t>Výkopové práce - volný terén: rozměr výkopu 35 x 65, samostatný výkop, pískové lože, usazení krycí desky, položení a cena krycí fólie, hutnění, zpětný zához, konečná úprava a osev, předání.</t>
  </si>
  <si>
    <t>749-02R</t>
  </si>
  <si>
    <t>Uložení další HDPE / Arot - trubky pr. 140mm do výkopu</t>
  </si>
  <si>
    <t>1901750147</t>
  </si>
  <si>
    <t>Poznámka k položce:_x000d_
iremní položka</t>
  </si>
  <si>
    <t>749-03R</t>
  </si>
  <si>
    <t xml:space="preserve">Zatažení  nebo zafouknutí koaxiálního kabelu do trubky ve výkopu nebo do kabelovodu</t>
  </si>
  <si>
    <t>1152310719</t>
  </si>
  <si>
    <t>Zatažení nebo zafouknutí koaxiálního kabelu do trubky ve výkopu nebo do kabelovodu</t>
  </si>
  <si>
    <t>749-04R</t>
  </si>
  <si>
    <t>Montáž konektorů nebo zakončovacích terminátorů(5/8", PG11)</t>
  </si>
  <si>
    <t>-1202051622</t>
  </si>
  <si>
    <t>749-05R</t>
  </si>
  <si>
    <t>Nastavení domovního zesilovače dle projektu vč.zpětného směru</t>
  </si>
  <si>
    <t>-1897719712</t>
  </si>
  <si>
    <t>749-06R</t>
  </si>
  <si>
    <t>Proměření stavu metalického kabelu reflektometrem</t>
  </si>
  <si>
    <t>1720461110</t>
  </si>
  <si>
    <t>749-07R</t>
  </si>
  <si>
    <t>Montáž kabelových redukcí nebo spojek</t>
  </si>
  <si>
    <t>193992176</t>
  </si>
  <si>
    <t>749-08R</t>
  </si>
  <si>
    <t>Zpracování měřících a předávacích protokolů na trasový nebo domovní zesilovač</t>
  </si>
  <si>
    <t>1040931670</t>
  </si>
  <si>
    <t>749-09R</t>
  </si>
  <si>
    <t>Geodetické zaměření</t>
  </si>
  <si>
    <t>-85993986</t>
  </si>
  <si>
    <t>749-10R</t>
  </si>
  <si>
    <t>Doprava - dopravní náklady</t>
  </si>
  <si>
    <t>-345460469</t>
  </si>
  <si>
    <t>749-11M</t>
  </si>
  <si>
    <t>Spojka SP-25</t>
  </si>
  <si>
    <t>-1311209430</t>
  </si>
  <si>
    <t>749-12M</t>
  </si>
  <si>
    <t>Coax. kabel 13,5 - 1qkx</t>
  </si>
  <si>
    <t>-1891547383</t>
  </si>
  <si>
    <t>749-13M</t>
  </si>
  <si>
    <t>Deska zákrytová Dekab 180</t>
  </si>
  <si>
    <t>-1367212228</t>
  </si>
  <si>
    <t>749-14M</t>
  </si>
  <si>
    <t>Trubka Arot 110</t>
  </si>
  <si>
    <t>404204724</t>
  </si>
  <si>
    <t>Práce a dodávky M</t>
  </si>
  <si>
    <t>46-M</t>
  </si>
  <si>
    <t>Zemní práce při extr.mont.pracích</t>
  </si>
  <si>
    <t>460150293</t>
  </si>
  <si>
    <t>Hloubení kabelových zapažených i nezapažených rýh ručně š 50 cm, hl 110 cm, v hornině tř 3</t>
  </si>
  <si>
    <t>-211576238</t>
  </si>
  <si>
    <t>Hloubení zapažených i nezapažených kabelových rýh ručně včetně urovnání dna s přemístěním výkopku do vzdálenosti 3 m od okraje jámy nebo naložením na dopravní prostředek šířky 50 cm, hloubky 110 cm, v hornině třídy 3</t>
  </si>
  <si>
    <t>"výkop pro uložení překládaného vedení"</t>
  </si>
  <si>
    <t>460421101</t>
  </si>
  <si>
    <t>2053425964</t>
  </si>
  <si>
    <t>Kabelové lože včetně podsypu, zhutnění a urovnání povrchu z písku nebo štěrkopísku tloušťky 10 cm nad kabel bez zakrytí, šířky do 65 cm</t>
  </si>
  <si>
    <t>"lože překládaného vedení vč.obsypu"</t>
  </si>
  <si>
    <t>460560453</t>
  </si>
  <si>
    <t>Zásyp rýh ručně šířky 55 cm, hloubky 100 cm, z horniny třídy 3</t>
  </si>
  <si>
    <t>1033485517</t>
  </si>
  <si>
    <t>Zásyp kabelových rýh ručně s uložením výkopku ve vrstvách včetně zhutnění a urovnání povrchu šířky 55 cm hloubky 100 cm, v hornině třídy 3</t>
  </si>
  <si>
    <t>"zásyp rýhy pro uložení překládaného vedení"</t>
  </si>
  <si>
    <t>108737491</t>
  </si>
  <si>
    <t>16,00*0,55*0,15</t>
  </si>
  <si>
    <t>-1258621647</t>
  </si>
  <si>
    <t>1,32*1,80</t>
  </si>
  <si>
    <t>460620013</t>
  </si>
  <si>
    <t>-2044635213</t>
  </si>
  <si>
    <t>Úprava terénu provizorní úprava terénu včetně odkopání drobných nerovností a zásypu prohlubní se zhutněním, v hornině třídy 3</t>
  </si>
  <si>
    <t>"úprava terénu po zásypu rýhy přeložky vedení"</t>
  </si>
  <si>
    <t>16*0,55</t>
  </si>
  <si>
    <t>SO 701 - Podzemní kontejnery</t>
  </si>
  <si>
    <t>701 NN - Podzemní kontejnery - neuznatelné náklady</t>
  </si>
  <si>
    <t xml:space="preserve">    2 - Zakládání</t>
  </si>
  <si>
    <t>113106021</t>
  </si>
  <si>
    <t>Rozebrání dlažeb při překopech komunikací pro pěší z betonových dlaždic ručně</t>
  </si>
  <si>
    <t>-1392927823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</si>
  <si>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 betonových nebo kameninových dlaždic, desek nebo tvarovek</t>
  </si>
  <si>
    <t>"rozebrání stáv.dlažeb v prostoru plochy pro kontejnery"</t>
  </si>
  <si>
    <t>3,20</t>
  </si>
  <si>
    <t>1288372577</t>
  </si>
  <si>
    <t>21,60</t>
  </si>
  <si>
    <t>997031478</t>
  </si>
  <si>
    <t>"odfrézování stáv.krytu chodníku v prostoru pro kontejnery"</t>
  </si>
  <si>
    <t>25,00</t>
  </si>
  <si>
    <t>-2024596532</t>
  </si>
  <si>
    <t>"stávající obruby v prostoru pro kontejnery"</t>
  </si>
  <si>
    <t xml:space="preserve">"silniční"    23</t>
  </si>
  <si>
    <t>-653906664</t>
  </si>
  <si>
    <t xml:space="preserve">"zahradní chodníkové"    25</t>
  </si>
  <si>
    <t>1675077177</t>
  </si>
  <si>
    <t>111,20*0,10</t>
  </si>
  <si>
    <t>606667407</t>
  </si>
  <si>
    <t>18,15</t>
  </si>
  <si>
    <t xml:space="preserve">"chodník"    64,60*1,10*0,30</t>
  </si>
  <si>
    <t>-890305157</t>
  </si>
  <si>
    <t>(18,15+21,318)*0,50</t>
  </si>
  <si>
    <t>131201201</t>
  </si>
  <si>
    <t>Hloubení jam zapažených v hornině tř. 3 objemu do 100 m3</t>
  </si>
  <si>
    <t>-1362488560</t>
  </si>
  <si>
    <t>Hloubení zapažených jam a zářezů s urovnáním dna do předepsaného profilu a spádu v hornině tř. 3 do 100 m3</t>
  </si>
  <si>
    <t>"výkop pro osazení podzemních kontejnerů"</t>
  </si>
  <si>
    <t>8,50*3,50*2,15</t>
  </si>
  <si>
    <t>131201209</t>
  </si>
  <si>
    <t>Příplatek za lepivost u hloubení jam zapažených v hornině tř. 3</t>
  </si>
  <si>
    <t>980543304</t>
  </si>
  <si>
    <t>Hloubení zapažených jam a zářezů s urovnáním dna do předepsaného profilu a spádu Příplatek k cenám za lepivost horniny tř. 3</t>
  </si>
  <si>
    <t>"výkop pro osazení podzemních kontejnerů - 50% kubatury"</t>
  </si>
  <si>
    <t>63,963*0,50</t>
  </si>
  <si>
    <t>151101201</t>
  </si>
  <si>
    <t>Zřízení příložného pažení stěn výkopu hl do 4 m</t>
  </si>
  <si>
    <t>-1468254568</t>
  </si>
  <si>
    <t>Zřízení pažení stěn výkopu bez rozepření nebo vzepření příložné, hloubky do 4 m</t>
  </si>
  <si>
    <t>2*8,50*2,15</t>
  </si>
  <si>
    <t>2*3,50*2,15</t>
  </si>
  <si>
    <t>151101211</t>
  </si>
  <si>
    <t>Odstranění příložného pažení stěn hl do 4 m</t>
  </si>
  <si>
    <t>1193931710</t>
  </si>
  <si>
    <t>Odstranění pažení stěn výkopu s uložením pažin na vzdálenost do 3 m od okraje výkopu příložné, hloubky do 4 m</t>
  </si>
  <si>
    <t>151101301</t>
  </si>
  <si>
    <t>Zřízení rozepření stěn při pažení příložném hl do 4 m</t>
  </si>
  <si>
    <t>865614438</t>
  </si>
  <si>
    <t>Zřízení rozepření zapažených stěn výkopů s potřebným přepažováním při roubení příložném, hloubky do 4 m</t>
  </si>
  <si>
    <t>151101311</t>
  </si>
  <si>
    <t>Odstranění rozepření stěn při pažení příložném hl do 4 m</t>
  </si>
  <si>
    <t>-211644579</t>
  </si>
  <si>
    <t>Odstranění rozepření stěn výkopů s uložením materiálu na vzdálenost do 3 m od okraje výkopu roubení příložného, hloubky do 4 m</t>
  </si>
  <si>
    <t>63,963</t>
  </si>
  <si>
    <t>229715787</t>
  </si>
  <si>
    <t>"jáma pro uložení podzemních kontejnerů - 100%"</t>
  </si>
  <si>
    <t>162206112</t>
  </si>
  <si>
    <t>Vodorovné přemístění do 50 m bez naložení výkopku ze zemin schopných zúrodnění</t>
  </si>
  <si>
    <t>1995524089</t>
  </si>
  <si>
    <t>Vodorovné přemístění výkopku bez naložení, avšak se složením zemin schopných zúrodnění, na vzdálenost přes 20 do 50 m</t>
  </si>
  <si>
    <t xml:space="preserve">"skrývka"     11,20*2</t>
  </si>
  <si>
    <t>11787037</t>
  </si>
  <si>
    <t xml:space="preserve">"odkopávky"    18,15+21,318</t>
  </si>
  <si>
    <t xml:space="preserve">"výkop pro kontejnery"    63,693-30,471</t>
  </si>
  <si>
    <t>-12202577</t>
  </si>
  <si>
    <t>11,20</t>
  </si>
  <si>
    <t>-866674843</t>
  </si>
  <si>
    <t>833380660</t>
  </si>
  <si>
    <t>21,318*1,95</t>
  </si>
  <si>
    <t>-2090223618</t>
  </si>
  <si>
    <t>72,69*1,80</t>
  </si>
  <si>
    <t>1402207642</t>
  </si>
  <si>
    <t>"zpětný zásyp podzemních kontejnerů výkopkem"</t>
  </si>
  <si>
    <t>63,693</t>
  </si>
  <si>
    <t>"odpočet vytlačeného objemu výkopu"</t>
  </si>
  <si>
    <t xml:space="preserve">"kontejner 5 m3"    -(0,93*0,93*3,14)*1,95</t>
  </si>
  <si>
    <t xml:space="preserve">"kontejner 3 m3"    - 3*(0,67*0,67*3,14)*1,60</t>
  </si>
  <si>
    <t xml:space="preserve">"základové desky kontejnerů"    -3,002</t>
  </si>
  <si>
    <t xml:space="preserve">"obetonávka šachet"    -5,558</t>
  </si>
  <si>
    <t xml:space="preserve">"tl.dlažby chodníku + aktivní zóny v ploše výkopu" </t>
  </si>
  <si>
    <t>-8,00*2,50*(0,33+0,30)</t>
  </si>
  <si>
    <t>987067411</t>
  </si>
  <si>
    <t>"úprava podloží u nových konstrukcí v plné skladbě, index rozšíření ploch i=1,10"</t>
  </si>
  <si>
    <t xml:space="preserve">"chodník"    64,60*1,10</t>
  </si>
  <si>
    <t>149642387</t>
  </si>
  <si>
    <t>101,40+21,80+4,70</t>
  </si>
  <si>
    <t>902068829</t>
  </si>
  <si>
    <t>127,90</t>
  </si>
  <si>
    <t>1608970793</t>
  </si>
  <si>
    <t>127,90/35*1,05</t>
  </si>
  <si>
    <t>1115281336</t>
  </si>
  <si>
    <t>"odstranění křovin v prostoru plochy pro kontejnery"</t>
  </si>
  <si>
    <t>630686705</t>
  </si>
  <si>
    <t>"drcení smýcených křovin na místě určeném objednatelem"</t>
  </si>
  <si>
    <t xml:space="preserve">"křoviny - 0,02 m3/m2"    7*0,02</t>
  </si>
  <si>
    <t>-566245333</t>
  </si>
  <si>
    <t>183101121</t>
  </si>
  <si>
    <t>Hloubení jamek bez výměny půdy zeminy tř 1 až 4 objem do 1 m3 v rovině a svahu do 1:5</t>
  </si>
  <si>
    <t>42775612</t>
  </si>
  <si>
    <t>Hloubení jamek pro vysazování rostlin v zemině tř.1 až 4 bez výměny půdy v rovině nebo na svahu do 1:5, objemu přes 0,40 do 1,00 m3</t>
  </si>
  <si>
    <t>"jamky pro přesazení mladých sazenic v prostoru plochy pro kontejnery"</t>
  </si>
  <si>
    <t>1930452016</t>
  </si>
  <si>
    <t>"přesazení mladých sazenic v prostoru plochy pro kontejnery"</t>
  </si>
  <si>
    <t>184215133</t>
  </si>
  <si>
    <t>Ukotvení kmene dřevin třemi kůly D do 0,1 m délky do 3 m</t>
  </si>
  <si>
    <t>1789645541</t>
  </si>
  <si>
    <t>Ukotvení dřeviny kůly třemi kůly, délky přes 2 do 3 m</t>
  </si>
  <si>
    <t>"ukotvení přesazených mladých sazenic v prostoru plochy pro kontejnery"</t>
  </si>
  <si>
    <t>"sazenice á 3 ks kůlu"</t>
  </si>
  <si>
    <t>2*3</t>
  </si>
  <si>
    <t>60591257</t>
  </si>
  <si>
    <t>kůl vyvazovací dřevěný impregnovaný D 8cm dl 3m</t>
  </si>
  <si>
    <t>-1720905007</t>
  </si>
  <si>
    <t>"dodávka kůlů"</t>
  </si>
  <si>
    <t>605999558</t>
  </si>
  <si>
    <t>Příčky ke kůlům</t>
  </si>
  <si>
    <t>801674670</t>
  </si>
  <si>
    <t>"dodávka příček kůlů"</t>
  </si>
  <si>
    <t>184401111</t>
  </si>
  <si>
    <t>Příprava dřevin k přesazení bez výměny půdy s vyhnojením s balem D do 0,8 m v rovině a svahu do 1:5</t>
  </si>
  <si>
    <t>-1381909484</t>
  </si>
  <si>
    <t>Příprava dřeviny k přesazení v rovině nebo na svahu do 1:5 s balem, při průměru balu přes 0,6 do 0,8 m</t>
  </si>
  <si>
    <t>"příprava k přesazení mladých sazenic v prostoru plochy pro kontejnery"</t>
  </si>
  <si>
    <t>184502114</t>
  </si>
  <si>
    <t>Vyzvednutí dřeviny k přesazení s balem D do 0,8 m v rovině a svahu do 1:5</t>
  </si>
  <si>
    <t>1505058368</t>
  </si>
  <si>
    <t>Vyzvednutí dřeviny k přesazení s balem v rovině nebo na svahu do 1:5, při průměru balu přes 600 do 800 mm</t>
  </si>
  <si>
    <t>"vyzvednutí k přesazení mladých sazenic v prostoru plochy pro kontejnery"</t>
  </si>
  <si>
    <t>2106331254</t>
  </si>
  <si>
    <t>Zakládání</t>
  </si>
  <si>
    <t>215901101</t>
  </si>
  <si>
    <t>Zhutnění podloží z hornin soudržných do 92% PS nebo nesoudržných sypkých I(d) do 0,8</t>
  </si>
  <si>
    <t>-1543369064</t>
  </si>
  <si>
    <t>Zhutnění podloží pod násypy z rostlé horniny tř. 1 až 4 z hornin soudružných do 92 % PS a nesoudržných sypkých relativní ulehlosti I(d) do 0,8</t>
  </si>
  <si>
    <t>"dno výkopu pro osazení podzemních kontejnerů pod zákl.desku"</t>
  </si>
  <si>
    <t xml:space="preserve">"kontejner 5 m3"    2,30*2,30</t>
  </si>
  <si>
    <t xml:space="preserve">"kontejner 3 m3"    1,80*1,80*3</t>
  </si>
  <si>
    <t>273311127</t>
  </si>
  <si>
    <t>Základové desky z betonu prostého C 25/30</t>
  </si>
  <si>
    <t>720865476</t>
  </si>
  <si>
    <t>Základové konstrukce z betonu prostého desky ve výkopu nebo na hlavách pilot C 25/30</t>
  </si>
  <si>
    <t>"zákl.deska pod podzemní kontejner"</t>
  </si>
  <si>
    <t xml:space="preserve">"5 m3"    2,30*2,30*0,20</t>
  </si>
  <si>
    <t xml:space="preserve">"3 m3"    1,80*1,80*0,20*3</t>
  </si>
  <si>
    <t>273354111</t>
  </si>
  <si>
    <t>Bednění základových desek - zřízení</t>
  </si>
  <si>
    <t>-342424094</t>
  </si>
  <si>
    <t>Bednění základových konstrukcí desek zřízení</t>
  </si>
  <si>
    <t>"zákl.deska podzemních kontejnerů"</t>
  </si>
  <si>
    <t xml:space="preserve">"5 m3"    4*2,30*0,20</t>
  </si>
  <si>
    <t xml:space="preserve">"3 m3"    4*1,80*0,20*3</t>
  </si>
  <si>
    <t>273354211</t>
  </si>
  <si>
    <t>Bednění základových desek - odstranění</t>
  </si>
  <si>
    <t>-1681091859</t>
  </si>
  <si>
    <t>Bednění základových konstrukcí desek odstranění bednění</t>
  </si>
  <si>
    <t>6,16</t>
  </si>
  <si>
    <t>279311951</t>
  </si>
  <si>
    <t>Základová zeď z betonu prostého tř. C 20/25</t>
  </si>
  <si>
    <t>-257334254</t>
  </si>
  <si>
    <t>Základové zdi z betonu prostého bez zvláštních nároků na vliv prostředí tř. C 20/25</t>
  </si>
  <si>
    <t>"boční stěny podzemních kontejnerů - obetonávka šachet"</t>
  </si>
  <si>
    <t xml:space="preserve">"5 m3"    (2*3,14*1,15)*1,20*0,25</t>
  </si>
  <si>
    <t xml:space="preserve">"3 m3"    3*(2*3,14*0,90)*0,80*0,25</t>
  </si>
  <si>
    <t>279352221</t>
  </si>
  <si>
    <t>Zřízení kruhového oboustranného bednění základových zdí r do 2,5 m</t>
  </si>
  <si>
    <t>95184531</t>
  </si>
  <si>
    <t>Bednění základových zdí kruhové nebo obloukové oboustranné za každou stranu poloměru přes 1 do 2,5 m zřízení</t>
  </si>
  <si>
    <t>"boční stěny podzemního kontejneru - obetonávka šachty"</t>
  </si>
  <si>
    <t xml:space="preserve">"5 m3"    (2*3,14*1,15)*1,20</t>
  </si>
  <si>
    <t xml:space="preserve">"3 m3"    3*(2*3,14*0,90)*0,80</t>
  </si>
  <si>
    <t>279352222</t>
  </si>
  <si>
    <t>Odstranění kruhového oboustranného bednění základových zdí r do 2,5 m</t>
  </si>
  <si>
    <t>-146155719</t>
  </si>
  <si>
    <t>Bednění základových zdí kruhové nebo obloukové oboustranné za každou stranu poloměru přes 1 do 2,5 m odstranění</t>
  </si>
  <si>
    <t>22,231</t>
  </si>
  <si>
    <t>-915614069</t>
  </si>
  <si>
    <t>"nová skladba chodníku, index rozšíření ploch i=1,05"</t>
  </si>
  <si>
    <t>64,60*1,05</t>
  </si>
  <si>
    <t>596212211</t>
  </si>
  <si>
    <t>Kladení zámkové dlažby pozemních komunikací tl 80 mm skupiny A pl do 100 m2</t>
  </si>
  <si>
    <t>-507310500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</si>
  <si>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50 do 100 m2</t>
  </si>
  <si>
    <t>64,60</t>
  </si>
  <si>
    <t>1798415419</t>
  </si>
  <si>
    <t>(64,60-3,10)*1,02</t>
  </si>
  <si>
    <t>1236589841</t>
  </si>
  <si>
    <t>3,10*1,03</t>
  </si>
  <si>
    <t>1938667845</t>
  </si>
  <si>
    <t>"montáž nových DZ dle PD"</t>
  </si>
  <si>
    <t xml:space="preserve">"B28 na stávající sloupek"    1</t>
  </si>
  <si>
    <t>40445553</t>
  </si>
  <si>
    <t>značka dopravní svislá retroreflexní fólie tř 1 Al prolis D 700mm</t>
  </si>
  <si>
    <t>-1185099789</t>
  </si>
  <si>
    <t>"dodávka nových DZ dle PD"</t>
  </si>
  <si>
    <t xml:space="preserve">"B28"    1</t>
  </si>
  <si>
    <t>468797686</t>
  </si>
  <si>
    <t>-1977619828</t>
  </si>
  <si>
    <t>(39-3,80-2)*1,01</t>
  </si>
  <si>
    <t>-1609651796</t>
  </si>
  <si>
    <t>2*1,01</t>
  </si>
  <si>
    <t>492938138</t>
  </si>
  <si>
    <t>3,80*1,01</t>
  </si>
  <si>
    <t>-542109994</t>
  </si>
  <si>
    <t>267327706</t>
  </si>
  <si>
    <t>34*1,01</t>
  </si>
  <si>
    <t>2077740201</t>
  </si>
  <si>
    <t>"separační geotextilie na pláň pod skladbu chodníku, index rozšíření ploch i=1,10"</t>
  </si>
  <si>
    <t>64,60*1,10</t>
  </si>
  <si>
    <t>953791003</t>
  </si>
  <si>
    <t>Montáž podzemního kontejneru objemu 3 m3</t>
  </si>
  <si>
    <t>599641406</t>
  </si>
  <si>
    <t>953791005</t>
  </si>
  <si>
    <t>Montáž podzemního kontejneru objemu 5 m3</t>
  </si>
  <si>
    <t>-870974485</t>
  </si>
  <si>
    <t>Montáž a osazení podzemního kontejneru objemu 5 m3</t>
  </si>
  <si>
    <t>965471003</t>
  </si>
  <si>
    <t>Dodávka podzemního kontejneru SEMI 3</t>
  </si>
  <si>
    <t>-1415972819</t>
  </si>
  <si>
    <t>Dodávka podzemního kontejneru 3 m3 vč. dopravy</t>
  </si>
  <si>
    <t>965471005</t>
  </si>
  <si>
    <t>Dodávka podzemního kontejneru SEMI 5</t>
  </si>
  <si>
    <t>938567384</t>
  </si>
  <si>
    <t>Dodávka podzemního kontejneru 5 m3 vč. dopravy</t>
  </si>
  <si>
    <t>1018881326</t>
  </si>
  <si>
    <t>39*0,10</t>
  </si>
  <si>
    <t>-2138966106</t>
  </si>
  <si>
    <t>"předpoklad 5% z celk.množství osazovaných obrub"</t>
  </si>
  <si>
    <t>34*0,05</t>
  </si>
  <si>
    <t>-569957987</t>
  </si>
  <si>
    <t xml:space="preserve">"stáv.obruba silniční"    4,715</t>
  </si>
  <si>
    <t xml:space="preserve">"stáv.obruba chodníková zahradní"    1,0</t>
  </si>
  <si>
    <t xml:space="preserve">"stáv.zámk.dlažba"   5,616</t>
  </si>
  <si>
    <t xml:space="preserve">"stáv.dlažba z dlaždic"     0,816</t>
  </si>
  <si>
    <t>1407106474</t>
  </si>
  <si>
    <t>12,147*7</t>
  </si>
  <si>
    <t>-1478260898</t>
  </si>
  <si>
    <t>12,147</t>
  </si>
  <si>
    <t>302419219</t>
  </si>
  <si>
    <t xml:space="preserve">"stáv.živič.kryt chodníku"   3,2</t>
  </si>
  <si>
    <t>-1073194062</t>
  </si>
  <si>
    <t>3,2*7</t>
  </si>
  <si>
    <t>-1502658698</t>
  </si>
  <si>
    <t xml:space="preserve">"stáv.živič.kryt chodníku"    3,2</t>
  </si>
  <si>
    <t>1798920946</t>
  </si>
  <si>
    <t>701 UN - Podzemní kontejnery - uznatelné náklady</t>
  </si>
  <si>
    <t>"odfrézování stáv.krytu chodníku v prostoru zálivu ke kontejnerům"</t>
  </si>
  <si>
    <t>22,70</t>
  </si>
  <si>
    <t>-1918081457</t>
  </si>
  <si>
    <t>"stávající obruba -přídlažba v prostoru plochy pro kontejnery"</t>
  </si>
  <si>
    <t>"stávající obruby v prostoru zálivu ke kontejnerům"</t>
  </si>
  <si>
    <t xml:space="preserve">"silniční"    12</t>
  </si>
  <si>
    <t xml:space="preserve">"zahradní chodníkové"    9</t>
  </si>
  <si>
    <t>"záliv pro obsluhu podzemních kontejnerů"</t>
  </si>
  <si>
    <t>10,25</t>
  </si>
  <si>
    <t xml:space="preserve">"záliv pro obsluhu podz.kontejnerů"    25,00*1,10*0,30</t>
  </si>
  <si>
    <t>(10,25+8,25)*0,50</t>
  </si>
  <si>
    <t xml:space="preserve">"odkopávky"    10,25+8,25</t>
  </si>
  <si>
    <t>"aktivní zóna, index rozšíření ploch i=1,10""</t>
  </si>
  <si>
    <t>8,25*1,95</t>
  </si>
  <si>
    <t>(10,25+8,25)*1,80</t>
  </si>
  <si>
    <t xml:space="preserve">"záliv pro obsluhu podz.kontejnerů"    25,00*1,10</t>
  </si>
  <si>
    <t>-194463978</t>
  </si>
  <si>
    <t>"nová skladba komunikace (záliv), ŠDa, index rozšíření ploch i=1,05"</t>
  </si>
  <si>
    <t>25,00*1,05</t>
  </si>
  <si>
    <t>-721615212</t>
  </si>
  <si>
    <t>"nová skladba komunikace (záliv), ŠDb, index rozšíření ploch i=1,08"</t>
  </si>
  <si>
    <t>25,00*1,08</t>
  </si>
  <si>
    <t>1319499193</t>
  </si>
  <si>
    <t>"záliv pro obsluhu kontejnerů"</t>
  </si>
  <si>
    <t>1097431831</t>
  </si>
  <si>
    <t>2061290463</t>
  </si>
  <si>
    <t>1263229440</t>
  </si>
  <si>
    <t>915111111</t>
  </si>
  <si>
    <t>Vodorovné dopravní značení dělící čáry souvislé š 125 mm základní bílá barva</t>
  </si>
  <si>
    <t>1692956693</t>
  </si>
  <si>
    <t>Vodorovné dopravní značení stříkané barvou dělící čára šířky 125 mm souvislá bílá základní</t>
  </si>
  <si>
    <t>"V12a (0,125)"</t>
  </si>
  <si>
    <t>-1438098688</t>
  </si>
  <si>
    <t>"separační geotextilie pod skladbu zálivu pro obsluhu kontejnerů - dtto úprava pláně "</t>
  </si>
  <si>
    <t>27,50</t>
  </si>
  <si>
    <t xml:space="preserve">"stáv.obruba silniční"    2,46</t>
  </si>
  <si>
    <t xml:space="preserve">"stáv.obruba chodníková zahradní"    0,36</t>
  </si>
  <si>
    <t xml:space="preserve">"stáv.přídlažba"    8,05</t>
  </si>
  <si>
    <t>10,87*7</t>
  </si>
  <si>
    <t>10,87</t>
  </si>
  <si>
    <t xml:space="preserve">"stáv.živič.kryt chodníku v ploše zálivu ke kontejnerům"   2,906</t>
  </si>
  <si>
    <t>6,106*7</t>
  </si>
  <si>
    <t xml:space="preserve">"stáv.živič.kryt chodníku"   2,906</t>
  </si>
  <si>
    <t>901/701 NN - Vedlejší rozpočtové náklady SO 701 - neuznatelné náklady</t>
  </si>
  <si>
    <t>-722103260</t>
  </si>
  <si>
    <t>988494952</t>
  </si>
  <si>
    <t>-358180881</t>
  </si>
  <si>
    <t>164100872</t>
  </si>
  <si>
    <t>608573616</t>
  </si>
  <si>
    <t>1110826415</t>
  </si>
  <si>
    <t>1783647851</t>
  </si>
  <si>
    <t>1140606580</t>
  </si>
  <si>
    <t>-585902330</t>
  </si>
  <si>
    <t>-1490354534</t>
  </si>
  <si>
    <t>-1414947709</t>
  </si>
  <si>
    <t>-1426227444</t>
  </si>
  <si>
    <t>-766416680</t>
  </si>
  <si>
    <t>Geometrický plán - předpokládaná délka hranic 60 m.</t>
  </si>
  <si>
    <t>Poznámka k položce:_x000d_
Firemní položka._x000d_
Geometrický plán - předpokládaná délka hranic 60 m.</t>
  </si>
  <si>
    <t>1117907791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</si>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</sst>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6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left"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ht="36.96" customHeight="1">
      <c r="AR2"/>
      <c r="BS2" s="18" t="s">
        <v>6</v>
      </c>
      <c r="BT2" s="18" t="s">
        <v>7</v>
      </c>
    </row>
    <row r="3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37</v>
      </c>
    </row>
    <row r="2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ht="51" customHeight="1">
      <c r="B23" s="22"/>
      <c r="C23" s="23"/>
      <c r="D23" s="23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1" customFormat="1" ht="25.92" customHeight="1">
      <c r="B26" s="39"/>
      <c r="C26" s="40"/>
      <c r="D26" s="41" t="s">
        <v>42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2"/>
    </row>
    <row r="27" s="1" customFormat="1" ht="6.96" customHeight="1"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2"/>
    </row>
    <row r="28" s="1" customFormat="1"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43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44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45</v>
      </c>
      <c r="AL28" s="45"/>
      <c r="AM28" s="45"/>
      <c r="AN28" s="45"/>
      <c r="AO28" s="45"/>
      <c r="AP28" s="40"/>
      <c r="AQ28" s="40"/>
      <c r="AR28" s="44"/>
      <c r="BE28" s="32"/>
    </row>
    <row r="29" s="2" customFormat="1" ht="14.4" customHeight="1">
      <c r="B29" s="46"/>
      <c r="C29" s="47"/>
      <c r="D29" s="33" t="s">
        <v>46</v>
      </c>
      <c r="E29" s="47"/>
      <c r="F29" s="33" t="s">
        <v>47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2" customFormat="1" ht="14.4" customHeight="1">
      <c r="B30" s="46"/>
      <c r="C30" s="47"/>
      <c r="D30" s="47"/>
      <c r="E30" s="47"/>
      <c r="F30" s="33" t="s">
        <v>48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2" customFormat="1" ht="14.4" customHeight="1">
      <c r="B31" s="46"/>
      <c r="C31" s="47"/>
      <c r="D31" s="47"/>
      <c r="E31" s="47"/>
      <c r="F31" s="33" t="s">
        <v>49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2" customFormat="1" ht="14.4" customHeight="1">
      <c r="B32" s="46"/>
      <c r="C32" s="47"/>
      <c r="D32" s="47"/>
      <c r="E32" s="47"/>
      <c r="F32" s="33" t="s">
        <v>50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2" customFormat="1" ht="14.4" customHeight="1">
      <c r="B33" s="46"/>
      <c r="C33" s="47"/>
      <c r="D33" s="47"/>
      <c r="E33" s="47"/>
      <c r="F33" s="33" t="s">
        <v>51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</row>
    <row r="34" s="1" customFormat="1" ht="6.96" customHeight="1"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</row>
    <row r="35" s="1" customFormat="1" ht="25.92" customHeight="1">
      <c r="B35" s="39"/>
      <c r="C35" s="52"/>
      <c r="D35" s="53" t="s">
        <v>52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53</v>
      </c>
      <c r="U35" s="54"/>
      <c r="V35" s="54"/>
      <c r="W35" s="54"/>
      <c r="X35" s="56" t="s">
        <v>54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</row>
    <row r="36" s="1" customFormat="1" ht="6.96" customHeight="1"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</row>
    <row r="37" s="1" customFormat="1" ht="6.96" customHeight="1"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</row>
    <row r="41" s="1" customFormat="1" ht="6.96" customHeight="1"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</row>
    <row r="42" s="1" customFormat="1" ht="24.96" customHeight="1">
      <c r="B42" s="39"/>
      <c r="C42" s="24" t="s">
        <v>55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</row>
    <row r="43" s="1" customFormat="1" ht="6.96" customHeight="1"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</row>
    <row r="44" s="3" customFormat="1" ht="12" customHeight="1">
      <c r="B44" s="63"/>
      <c r="C44" s="33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PROJ18/06P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</row>
    <row r="45" s="4" customFormat="1" ht="36.96" customHeight="1"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Ulice Školní, Šumperk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</row>
    <row r="46" s="1" customFormat="1" ht="6.96" customHeight="1"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</row>
    <row r="47" s="1" customFormat="1" ht="12" customHeight="1">
      <c r="B47" s="39"/>
      <c r="C47" s="33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3" t="s">
        <v>23</v>
      </c>
      <c r="AJ47" s="40"/>
      <c r="AK47" s="40"/>
      <c r="AL47" s="40"/>
      <c r="AM47" s="72" t="str">
        <f>IF(AN8= "","",AN8)</f>
        <v>19. 2. 2019</v>
      </c>
      <c r="AN47" s="72"/>
      <c r="AO47" s="40"/>
      <c r="AP47" s="40"/>
      <c r="AQ47" s="40"/>
      <c r="AR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</row>
    <row r="49" s="1" customFormat="1" ht="15.15" customHeight="1">
      <c r="B49" s="39"/>
      <c r="C49" s="33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Město Šumperk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3" t="s">
        <v>33</v>
      </c>
      <c r="AJ49" s="40"/>
      <c r="AK49" s="40"/>
      <c r="AL49" s="40"/>
      <c r="AM49" s="73" t="str">
        <f>IF(E17="","",E17)</f>
        <v>PROJEKCE s.r.o.</v>
      </c>
      <c r="AN49" s="64"/>
      <c r="AO49" s="64"/>
      <c r="AP49" s="64"/>
      <c r="AQ49" s="40"/>
      <c r="AR49" s="44"/>
      <c r="AS49" s="74" t="s">
        <v>56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</row>
    <row r="50" s="1" customFormat="1" ht="27.9" customHeight="1">
      <c r="B50" s="39"/>
      <c r="C50" s="33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3" t="s">
        <v>38</v>
      </c>
      <c r="AJ50" s="40"/>
      <c r="AK50" s="40"/>
      <c r="AL50" s="40"/>
      <c r="AM50" s="73" t="str">
        <f>IF(E20="","",E20)</f>
        <v>Petr Slezák, CS ÚRS 2019 01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</row>
    <row r="51" s="1" customFormat="1" ht="10.8" customHeight="1"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</row>
    <row r="52" s="1" customFormat="1" ht="29.28" customHeight="1">
      <c r="B52" s="39"/>
      <c r="C52" s="86" t="s">
        <v>57</v>
      </c>
      <c r="D52" s="87"/>
      <c r="E52" s="87"/>
      <c r="F52" s="87"/>
      <c r="G52" s="87"/>
      <c r="H52" s="88"/>
      <c r="I52" s="89" t="s">
        <v>58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59</v>
      </c>
      <c r="AH52" s="87"/>
      <c r="AI52" s="87"/>
      <c r="AJ52" s="87"/>
      <c r="AK52" s="87"/>
      <c r="AL52" s="87"/>
      <c r="AM52" s="87"/>
      <c r="AN52" s="89" t="s">
        <v>60</v>
      </c>
      <c r="AO52" s="87"/>
      <c r="AP52" s="87"/>
      <c r="AQ52" s="91" t="s">
        <v>61</v>
      </c>
      <c r="AR52" s="44"/>
      <c r="AS52" s="92" t="s">
        <v>62</v>
      </c>
      <c r="AT52" s="93" t="s">
        <v>63</v>
      </c>
      <c r="AU52" s="93" t="s">
        <v>64</v>
      </c>
      <c r="AV52" s="93" t="s">
        <v>65</v>
      </c>
      <c r="AW52" s="93" t="s">
        <v>66</v>
      </c>
      <c r="AX52" s="93" t="s">
        <v>67</v>
      </c>
      <c r="AY52" s="93" t="s">
        <v>68</v>
      </c>
      <c r="AZ52" s="93" t="s">
        <v>69</v>
      </c>
      <c r="BA52" s="93" t="s">
        <v>70</v>
      </c>
      <c r="BB52" s="93" t="s">
        <v>71</v>
      </c>
      <c r="BC52" s="93" t="s">
        <v>72</v>
      </c>
      <c r="BD52" s="94" t="s">
        <v>73</v>
      </c>
    </row>
    <row r="53" s="1" customFormat="1" ht="10.8" customHeight="1"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</row>
    <row r="54" s="5" customFormat="1" ht="32.4" customHeight="1">
      <c r="B54" s="98"/>
      <c r="C54" s="99" t="s">
        <v>74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ROUND(AG55+AG59+AG63+AG66+AG67,2)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ROUND(AS55+AS59+AS63+AS66+AS67,2)</f>
        <v>0</v>
      </c>
      <c r="AT54" s="106">
        <f>ROUND(SUM(AV54:AW54),2)</f>
        <v>0</v>
      </c>
      <c r="AU54" s="107">
        <f>ROUND(AU55+AU59+AU63+AU66+AU67,5)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ROUND(AZ55+AZ59+AZ63+AZ66+AZ67,2)</f>
        <v>0</v>
      </c>
      <c r="BA54" s="106">
        <f>ROUND(BA55+BA59+BA63+BA66+BA67,2)</f>
        <v>0</v>
      </c>
      <c r="BB54" s="106">
        <f>ROUND(BB55+BB59+BB63+BB66+BB67,2)</f>
        <v>0</v>
      </c>
      <c r="BC54" s="106">
        <f>ROUND(BC55+BC59+BC63+BC66+BC67,2)</f>
        <v>0</v>
      </c>
      <c r="BD54" s="108">
        <f>ROUND(BD55+BD59+BD63+BD66+BD67,2)</f>
        <v>0</v>
      </c>
      <c r="BS54" s="109" t="s">
        <v>75</v>
      </c>
      <c r="BT54" s="109" t="s">
        <v>76</v>
      </c>
      <c r="BU54" s="110" t="s">
        <v>77</v>
      </c>
      <c r="BV54" s="109" t="s">
        <v>78</v>
      </c>
      <c r="BW54" s="109" t="s">
        <v>5</v>
      </c>
      <c r="BX54" s="109" t="s">
        <v>79</v>
      </c>
      <c r="CL54" s="109" t="s">
        <v>19</v>
      </c>
    </row>
    <row r="55" s="6" customFormat="1" ht="16.5" customHeight="1">
      <c r="B55" s="111"/>
      <c r="C55" s="112"/>
      <c r="D55" s="113" t="s">
        <v>80</v>
      </c>
      <c r="E55" s="113"/>
      <c r="F55" s="113"/>
      <c r="G55" s="113"/>
      <c r="H55" s="113"/>
      <c r="I55" s="114"/>
      <c r="J55" s="113" t="s">
        <v>81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ROUND(SUM(AG56:AG58),2)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82</v>
      </c>
      <c r="AR55" s="118"/>
      <c r="AS55" s="119">
        <f>ROUND(SUM(AS56:AS58),2)</f>
        <v>0</v>
      </c>
      <c r="AT55" s="120">
        <f>ROUND(SUM(AV55:AW55),2)</f>
        <v>0</v>
      </c>
      <c r="AU55" s="121">
        <f>ROUND(SUM(AU56:AU58),5)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ROUND(SUM(AZ56:AZ58),2)</f>
        <v>0</v>
      </c>
      <c r="BA55" s="120">
        <f>ROUND(SUM(BA56:BA58),2)</f>
        <v>0</v>
      </c>
      <c r="BB55" s="120">
        <f>ROUND(SUM(BB56:BB58),2)</f>
        <v>0</v>
      </c>
      <c r="BC55" s="120">
        <f>ROUND(SUM(BC56:BC58),2)</f>
        <v>0</v>
      </c>
      <c r="BD55" s="122">
        <f>ROUND(SUM(BD56:BD58),2)</f>
        <v>0</v>
      </c>
      <c r="BS55" s="123" t="s">
        <v>75</v>
      </c>
      <c r="BT55" s="123" t="s">
        <v>83</v>
      </c>
      <c r="BU55" s="123" t="s">
        <v>77</v>
      </c>
      <c r="BV55" s="123" t="s">
        <v>78</v>
      </c>
      <c r="BW55" s="123" t="s">
        <v>84</v>
      </c>
      <c r="BX55" s="123" t="s">
        <v>5</v>
      </c>
      <c r="CL55" s="123" t="s">
        <v>19</v>
      </c>
      <c r="CM55" s="123" t="s">
        <v>85</v>
      </c>
    </row>
    <row r="56" s="3" customFormat="1" ht="25.5" customHeight="1">
      <c r="A56" s="124" t="s">
        <v>86</v>
      </c>
      <c r="B56" s="63"/>
      <c r="C56" s="125"/>
      <c r="D56" s="125"/>
      <c r="E56" s="126" t="s">
        <v>87</v>
      </c>
      <c r="F56" s="126"/>
      <c r="G56" s="126"/>
      <c r="H56" s="126"/>
      <c r="I56" s="126"/>
      <c r="J56" s="125"/>
      <c r="K56" s="126" t="s">
        <v>88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'101 NN - MK a chodník - I...'!J32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89</v>
      </c>
      <c r="AR56" s="65"/>
      <c r="AS56" s="129">
        <v>0</v>
      </c>
      <c r="AT56" s="130">
        <f>ROUND(SUM(AV56:AW56),2)</f>
        <v>0</v>
      </c>
      <c r="AU56" s="131">
        <f>'101 NN - MK a chodník - I...'!P93</f>
        <v>0</v>
      </c>
      <c r="AV56" s="130">
        <f>'101 NN - MK a chodník - I...'!J35</f>
        <v>0</v>
      </c>
      <c r="AW56" s="130">
        <f>'101 NN - MK a chodník - I...'!J36</f>
        <v>0</v>
      </c>
      <c r="AX56" s="130">
        <f>'101 NN - MK a chodník - I...'!J37</f>
        <v>0</v>
      </c>
      <c r="AY56" s="130">
        <f>'101 NN - MK a chodník - I...'!J38</f>
        <v>0</v>
      </c>
      <c r="AZ56" s="130">
        <f>'101 NN - MK a chodník - I...'!F35</f>
        <v>0</v>
      </c>
      <c r="BA56" s="130">
        <f>'101 NN - MK a chodník - I...'!F36</f>
        <v>0</v>
      </c>
      <c r="BB56" s="130">
        <f>'101 NN - MK a chodník - I...'!F37</f>
        <v>0</v>
      </c>
      <c r="BC56" s="130">
        <f>'101 NN - MK a chodník - I...'!F38</f>
        <v>0</v>
      </c>
      <c r="BD56" s="132">
        <f>'101 NN - MK a chodník - I...'!F39</f>
        <v>0</v>
      </c>
      <c r="BT56" s="133" t="s">
        <v>85</v>
      </c>
      <c r="BV56" s="133" t="s">
        <v>78</v>
      </c>
      <c r="BW56" s="133" t="s">
        <v>90</v>
      </c>
      <c r="BX56" s="133" t="s">
        <v>84</v>
      </c>
      <c r="CL56" s="133" t="s">
        <v>19</v>
      </c>
    </row>
    <row r="57" s="3" customFormat="1" ht="25.5" customHeight="1">
      <c r="A57" s="124" t="s">
        <v>86</v>
      </c>
      <c r="B57" s="63"/>
      <c r="C57" s="125"/>
      <c r="D57" s="125"/>
      <c r="E57" s="126" t="s">
        <v>91</v>
      </c>
      <c r="F57" s="126"/>
      <c r="G57" s="126"/>
      <c r="H57" s="126"/>
      <c r="I57" s="126"/>
      <c r="J57" s="125"/>
      <c r="K57" s="126" t="s">
        <v>92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'101 UN - MK a chodník - I...'!J32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89</v>
      </c>
      <c r="AR57" s="65"/>
      <c r="AS57" s="129">
        <v>0</v>
      </c>
      <c r="AT57" s="130">
        <f>ROUND(SUM(AV57:AW57),2)</f>
        <v>0</v>
      </c>
      <c r="AU57" s="131">
        <f>'101 UN - MK a chodník - I...'!P94</f>
        <v>0</v>
      </c>
      <c r="AV57" s="130">
        <f>'101 UN - MK a chodník - I...'!J35</f>
        <v>0</v>
      </c>
      <c r="AW57" s="130">
        <f>'101 UN - MK a chodník - I...'!J36</f>
        <v>0</v>
      </c>
      <c r="AX57" s="130">
        <f>'101 UN - MK a chodník - I...'!J37</f>
        <v>0</v>
      </c>
      <c r="AY57" s="130">
        <f>'101 UN - MK a chodník - I...'!J38</f>
        <v>0</v>
      </c>
      <c r="AZ57" s="130">
        <f>'101 UN - MK a chodník - I...'!F35</f>
        <v>0</v>
      </c>
      <c r="BA57" s="130">
        <f>'101 UN - MK a chodník - I...'!F36</f>
        <v>0</v>
      </c>
      <c r="BB57" s="130">
        <f>'101 UN - MK a chodník - I...'!F37</f>
        <v>0</v>
      </c>
      <c r="BC57" s="130">
        <f>'101 UN - MK a chodník - I...'!F38</f>
        <v>0</v>
      </c>
      <c r="BD57" s="132">
        <f>'101 UN - MK a chodník - I...'!F39</f>
        <v>0</v>
      </c>
      <c r="BT57" s="133" t="s">
        <v>85</v>
      </c>
      <c r="BV57" s="133" t="s">
        <v>78</v>
      </c>
      <c r="BW57" s="133" t="s">
        <v>93</v>
      </c>
      <c r="BX57" s="133" t="s">
        <v>84</v>
      </c>
      <c r="CL57" s="133" t="s">
        <v>19</v>
      </c>
    </row>
    <row r="58" s="3" customFormat="1" ht="16.5" customHeight="1">
      <c r="A58" s="124" t="s">
        <v>86</v>
      </c>
      <c r="B58" s="63"/>
      <c r="C58" s="125"/>
      <c r="D58" s="125"/>
      <c r="E58" s="126" t="s">
        <v>94</v>
      </c>
      <c r="F58" s="126"/>
      <c r="G58" s="126"/>
      <c r="H58" s="126"/>
      <c r="I58" s="126"/>
      <c r="J58" s="125"/>
      <c r="K58" s="126" t="s">
        <v>95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'901-101 - Vedlejší rozpoč...'!J32</f>
        <v>0</v>
      </c>
      <c r="AH58" s="125"/>
      <c r="AI58" s="125"/>
      <c r="AJ58" s="125"/>
      <c r="AK58" s="125"/>
      <c r="AL58" s="125"/>
      <c r="AM58" s="125"/>
      <c r="AN58" s="127">
        <f>SUM(AG58,AT58)</f>
        <v>0</v>
      </c>
      <c r="AO58" s="125"/>
      <c r="AP58" s="125"/>
      <c r="AQ58" s="128" t="s">
        <v>89</v>
      </c>
      <c r="AR58" s="65"/>
      <c r="AS58" s="129">
        <v>0</v>
      </c>
      <c r="AT58" s="130">
        <f>ROUND(SUM(AV58:AW58),2)</f>
        <v>0</v>
      </c>
      <c r="AU58" s="131">
        <f>'901-101 - Vedlejší rozpoč...'!P86</f>
        <v>0</v>
      </c>
      <c r="AV58" s="130">
        <f>'901-101 - Vedlejší rozpoč...'!J35</f>
        <v>0</v>
      </c>
      <c r="AW58" s="130">
        <f>'901-101 - Vedlejší rozpoč...'!J36</f>
        <v>0</v>
      </c>
      <c r="AX58" s="130">
        <f>'901-101 - Vedlejší rozpoč...'!J37</f>
        <v>0</v>
      </c>
      <c r="AY58" s="130">
        <f>'901-101 - Vedlejší rozpoč...'!J38</f>
        <v>0</v>
      </c>
      <c r="AZ58" s="130">
        <f>'901-101 - Vedlejší rozpoč...'!F35</f>
        <v>0</v>
      </c>
      <c r="BA58" s="130">
        <f>'901-101 - Vedlejší rozpoč...'!F36</f>
        <v>0</v>
      </c>
      <c r="BB58" s="130">
        <f>'901-101 - Vedlejší rozpoč...'!F37</f>
        <v>0</v>
      </c>
      <c r="BC58" s="130">
        <f>'901-101 - Vedlejší rozpoč...'!F38</f>
        <v>0</v>
      </c>
      <c r="BD58" s="132">
        <f>'901-101 - Vedlejší rozpoč...'!F39</f>
        <v>0</v>
      </c>
      <c r="BT58" s="133" t="s">
        <v>85</v>
      </c>
      <c r="BV58" s="133" t="s">
        <v>78</v>
      </c>
      <c r="BW58" s="133" t="s">
        <v>96</v>
      </c>
      <c r="BX58" s="133" t="s">
        <v>84</v>
      </c>
      <c r="CL58" s="133" t="s">
        <v>19</v>
      </c>
    </row>
    <row r="59" s="6" customFormat="1" ht="16.5" customHeight="1">
      <c r="B59" s="111"/>
      <c r="C59" s="112"/>
      <c r="D59" s="113" t="s">
        <v>97</v>
      </c>
      <c r="E59" s="113"/>
      <c r="F59" s="113"/>
      <c r="G59" s="113"/>
      <c r="H59" s="113"/>
      <c r="I59" s="114"/>
      <c r="J59" s="113" t="s">
        <v>98</v>
      </c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5">
        <f>ROUND(SUM(AG60:AG62),2)</f>
        <v>0</v>
      </c>
      <c r="AH59" s="114"/>
      <c r="AI59" s="114"/>
      <c r="AJ59" s="114"/>
      <c r="AK59" s="114"/>
      <c r="AL59" s="114"/>
      <c r="AM59" s="114"/>
      <c r="AN59" s="116">
        <f>SUM(AG59,AT59)</f>
        <v>0</v>
      </c>
      <c r="AO59" s="114"/>
      <c r="AP59" s="114"/>
      <c r="AQ59" s="117" t="s">
        <v>82</v>
      </c>
      <c r="AR59" s="118"/>
      <c r="AS59" s="119">
        <f>ROUND(SUM(AS60:AS62),2)</f>
        <v>0</v>
      </c>
      <c r="AT59" s="120">
        <f>ROUND(SUM(AV59:AW59),2)</f>
        <v>0</v>
      </c>
      <c r="AU59" s="121">
        <f>ROUND(SUM(AU60:AU62),5)</f>
        <v>0</v>
      </c>
      <c r="AV59" s="120">
        <f>ROUND(AZ59*L29,2)</f>
        <v>0</v>
      </c>
      <c r="AW59" s="120">
        <f>ROUND(BA59*L30,2)</f>
        <v>0</v>
      </c>
      <c r="AX59" s="120">
        <f>ROUND(BB59*L29,2)</f>
        <v>0</v>
      </c>
      <c r="AY59" s="120">
        <f>ROUND(BC59*L30,2)</f>
        <v>0</v>
      </c>
      <c r="AZ59" s="120">
        <f>ROUND(SUM(AZ60:AZ62),2)</f>
        <v>0</v>
      </c>
      <c r="BA59" s="120">
        <f>ROUND(SUM(BA60:BA62),2)</f>
        <v>0</v>
      </c>
      <c r="BB59" s="120">
        <f>ROUND(SUM(BB60:BB62),2)</f>
        <v>0</v>
      </c>
      <c r="BC59" s="120">
        <f>ROUND(SUM(BC60:BC62),2)</f>
        <v>0</v>
      </c>
      <c r="BD59" s="122">
        <f>ROUND(SUM(BD60:BD62),2)</f>
        <v>0</v>
      </c>
      <c r="BS59" s="123" t="s">
        <v>75</v>
      </c>
      <c r="BT59" s="123" t="s">
        <v>83</v>
      </c>
      <c r="BU59" s="123" t="s">
        <v>77</v>
      </c>
      <c r="BV59" s="123" t="s">
        <v>78</v>
      </c>
      <c r="BW59" s="123" t="s">
        <v>99</v>
      </c>
      <c r="BX59" s="123" t="s">
        <v>5</v>
      </c>
      <c r="CL59" s="123" t="s">
        <v>19</v>
      </c>
      <c r="CM59" s="123" t="s">
        <v>85</v>
      </c>
    </row>
    <row r="60" s="3" customFormat="1" ht="25.5" customHeight="1">
      <c r="A60" s="124" t="s">
        <v>86</v>
      </c>
      <c r="B60" s="63"/>
      <c r="C60" s="125"/>
      <c r="D60" s="125"/>
      <c r="E60" s="126" t="s">
        <v>100</v>
      </c>
      <c r="F60" s="126"/>
      <c r="G60" s="126"/>
      <c r="H60" s="126"/>
      <c r="I60" s="126"/>
      <c r="J60" s="125"/>
      <c r="K60" s="126" t="s">
        <v>101</v>
      </c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7">
        <f>'102 NN - MK a chodník - I...'!J32</f>
        <v>0</v>
      </c>
      <c r="AH60" s="125"/>
      <c r="AI60" s="125"/>
      <c r="AJ60" s="125"/>
      <c r="AK60" s="125"/>
      <c r="AL60" s="125"/>
      <c r="AM60" s="125"/>
      <c r="AN60" s="127">
        <f>SUM(AG60,AT60)</f>
        <v>0</v>
      </c>
      <c r="AO60" s="125"/>
      <c r="AP60" s="125"/>
      <c r="AQ60" s="128" t="s">
        <v>89</v>
      </c>
      <c r="AR60" s="65"/>
      <c r="AS60" s="129">
        <v>0</v>
      </c>
      <c r="AT60" s="130">
        <f>ROUND(SUM(AV60:AW60),2)</f>
        <v>0</v>
      </c>
      <c r="AU60" s="131">
        <f>'102 NN - MK a chodník - I...'!P92</f>
        <v>0</v>
      </c>
      <c r="AV60" s="130">
        <f>'102 NN - MK a chodník - I...'!J35</f>
        <v>0</v>
      </c>
      <c r="AW60" s="130">
        <f>'102 NN - MK a chodník - I...'!J36</f>
        <v>0</v>
      </c>
      <c r="AX60" s="130">
        <f>'102 NN - MK a chodník - I...'!J37</f>
        <v>0</v>
      </c>
      <c r="AY60" s="130">
        <f>'102 NN - MK a chodník - I...'!J38</f>
        <v>0</v>
      </c>
      <c r="AZ60" s="130">
        <f>'102 NN - MK a chodník - I...'!F35</f>
        <v>0</v>
      </c>
      <c r="BA60" s="130">
        <f>'102 NN - MK a chodník - I...'!F36</f>
        <v>0</v>
      </c>
      <c r="BB60" s="130">
        <f>'102 NN - MK a chodník - I...'!F37</f>
        <v>0</v>
      </c>
      <c r="BC60" s="130">
        <f>'102 NN - MK a chodník - I...'!F38</f>
        <v>0</v>
      </c>
      <c r="BD60" s="132">
        <f>'102 NN - MK a chodník - I...'!F39</f>
        <v>0</v>
      </c>
      <c r="BT60" s="133" t="s">
        <v>85</v>
      </c>
      <c r="BV60" s="133" t="s">
        <v>78</v>
      </c>
      <c r="BW60" s="133" t="s">
        <v>102</v>
      </c>
      <c r="BX60" s="133" t="s">
        <v>99</v>
      </c>
      <c r="CL60" s="133" t="s">
        <v>19</v>
      </c>
    </row>
    <row r="61" s="3" customFormat="1" ht="25.5" customHeight="1">
      <c r="A61" s="124" t="s">
        <v>86</v>
      </c>
      <c r="B61" s="63"/>
      <c r="C61" s="125"/>
      <c r="D61" s="125"/>
      <c r="E61" s="126" t="s">
        <v>103</v>
      </c>
      <c r="F61" s="126"/>
      <c r="G61" s="126"/>
      <c r="H61" s="126"/>
      <c r="I61" s="126"/>
      <c r="J61" s="125"/>
      <c r="K61" s="126" t="s">
        <v>104</v>
      </c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7">
        <f>'102 UN - MK a chodník - I...'!J32</f>
        <v>0</v>
      </c>
      <c r="AH61" s="125"/>
      <c r="AI61" s="125"/>
      <c r="AJ61" s="125"/>
      <c r="AK61" s="125"/>
      <c r="AL61" s="125"/>
      <c r="AM61" s="125"/>
      <c r="AN61" s="127">
        <f>SUM(AG61,AT61)</f>
        <v>0</v>
      </c>
      <c r="AO61" s="125"/>
      <c r="AP61" s="125"/>
      <c r="AQ61" s="128" t="s">
        <v>89</v>
      </c>
      <c r="AR61" s="65"/>
      <c r="AS61" s="129">
        <v>0</v>
      </c>
      <c r="AT61" s="130">
        <f>ROUND(SUM(AV61:AW61),2)</f>
        <v>0</v>
      </c>
      <c r="AU61" s="131">
        <f>'102 UN - MK a chodník - I...'!P94</f>
        <v>0</v>
      </c>
      <c r="AV61" s="130">
        <f>'102 UN - MK a chodník - I...'!J35</f>
        <v>0</v>
      </c>
      <c r="AW61" s="130">
        <f>'102 UN - MK a chodník - I...'!J36</f>
        <v>0</v>
      </c>
      <c r="AX61" s="130">
        <f>'102 UN - MK a chodník - I...'!J37</f>
        <v>0</v>
      </c>
      <c r="AY61" s="130">
        <f>'102 UN - MK a chodník - I...'!J38</f>
        <v>0</v>
      </c>
      <c r="AZ61" s="130">
        <f>'102 UN - MK a chodník - I...'!F35</f>
        <v>0</v>
      </c>
      <c r="BA61" s="130">
        <f>'102 UN - MK a chodník - I...'!F36</f>
        <v>0</v>
      </c>
      <c r="BB61" s="130">
        <f>'102 UN - MK a chodník - I...'!F37</f>
        <v>0</v>
      </c>
      <c r="BC61" s="130">
        <f>'102 UN - MK a chodník - I...'!F38</f>
        <v>0</v>
      </c>
      <c r="BD61" s="132">
        <f>'102 UN - MK a chodník - I...'!F39</f>
        <v>0</v>
      </c>
      <c r="BT61" s="133" t="s">
        <v>85</v>
      </c>
      <c r="BV61" s="133" t="s">
        <v>78</v>
      </c>
      <c r="BW61" s="133" t="s">
        <v>105</v>
      </c>
      <c r="BX61" s="133" t="s">
        <v>99</v>
      </c>
      <c r="CL61" s="133" t="s">
        <v>19</v>
      </c>
    </row>
    <row r="62" s="3" customFormat="1" ht="16.5" customHeight="1">
      <c r="A62" s="124" t="s">
        <v>86</v>
      </c>
      <c r="B62" s="63"/>
      <c r="C62" s="125"/>
      <c r="D62" s="125"/>
      <c r="E62" s="126" t="s">
        <v>106</v>
      </c>
      <c r="F62" s="126"/>
      <c r="G62" s="126"/>
      <c r="H62" s="126"/>
      <c r="I62" s="126"/>
      <c r="J62" s="125"/>
      <c r="K62" s="126" t="s">
        <v>107</v>
      </c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7">
        <f>'901-102 - Vedlejší rozpoč...'!J32</f>
        <v>0</v>
      </c>
      <c r="AH62" s="125"/>
      <c r="AI62" s="125"/>
      <c r="AJ62" s="125"/>
      <c r="AK62" s="125"/>
      <c r="AL62" s="125"/>
      <c r="AM62" s="125"/>
      <c r="AN62" s="127">
        <f>SUM(AG62,AT62)</f>
        <v>0</v>
      </c>
      <c r="AO62" s="125"/>
      <c r="AP62" s="125"/>
      <c r="AQ62" s="128" t="s">
        <v>89</v>
      </c>
      <c r="AR62" s="65"/>
      <c r="AS62" s="129">
        <v>0</v>
      </c>
      <c r="AT62" s="130">
        <f>ROUND(SUM(AV62:AW62),2)</f>
        <v>0</v>
      </c>
      <c r="AU62" s="131">
        <f>'901-102 - Vedlejší rozpoč...'!P86</f>
        <v>0</v>
      </c>
      <c r="AV62" s="130">
        <f>'901-102 - Vedlejší rozpoč...'!J35</f>
        <v>0</v>
      </c>
      <c r="AW62" s="130">
        <f>'901-102 - Vedlejší rozpoč...'!J36</f>
        <v>0</v>
      </c>
      <c r="AX62" s="130">
        <f>'901-102 - Vedlejší rozpoč...'!J37</f>
        <v>0</v>
      </c>
      <c r="AY62" s="130">
        <f>'901-102 - Vedlejší rozpoč...'!J38</f>
        <v>0</v>
      </c>
      <c r="AZ62" s="130">
        <f>'901-102 - Vedlejší rozpoč...'!F35</f>
        <v>0</v>
      </c>
      <c r="BA62" s="130">
        <f>'901-102 - Vedlejší rozpoč...'!F36</f>
        <v>0</v>
      </c>
      <c r="BB62" s="130">
        <f>'901-102 - Vedlejší rozpoč...'!F37</f>
        <v>0</v>
      </c>
      <c r="BC62" s="130">
        <f>'901-102 - Vedlejší rozpoč...'!F38</f>
        <v>0</v>
      </c>
      <c r="BD62" s="132">
        <f>'901-102 - Vedlejší rozpoč...'!F39</f>
        <v>0</v>
      </c>
      <c r="BT62" s="133" t="s">
        <v>85</v>
      </c>
      <c r="BV62" s="133" t="s">
        <v>78</v>
      </c>
      <c r="BW62" s="133" t="s">
        <v>108</v>
      </c>
      <c r="BX62" s="133" t="s">
        <v>99</v>
      </c>
      <c r="CL62" s="133" t="s">
        <v>19</v>
      </c>
    </row>
    <row r="63" s="6" customFormat="1" ht="27" customHeight="1">
      <c r="B63" s="111"/>
      <c r="C63" s="112"/>
      <c r="D63" s="113" t="s">
        <v>109</v>
      </c>
      <c r="E63" s="113"/>
      <c r="F63" s="113"/>
      <c r="G63" s="113"/>
      <c r="H63" s="113"/>
      <c r="I63" s="114"/>
      <c r="J63" s="113" t="s">
        <v>110</v>
      </c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3"/>
      <c r="V63" s="113"/>
      <c r="W63" s="113"/>
      <c r="X63" s="113"/>
      <c r="Y63" s="113"/>
      <c r="Z63" s="113"/>
      <c r="AA63" s="113"/>
      <c r="AB63" s="113"/>
      <c r="AC63" s="113"/>
      <c r="AD63" s="113"/>
      <c r="AE63" s="113"/>
      <c r="AF63" s="113"/>
      <c r="AG63" s="115">
        <f>ROUND(SUM(AG64:AG65),2)</f>
        <v>0</v>
      </c>
      <c r="AH63" s="114"/>
      <c r="AI63" s="114"/>
      <c r="AJ63" s="114"/>
      <c r="AK63" s="114"/>
      <c r="AL63" s="114"/>
      <c r="AM63" s="114"/>
      <c r="AN63" s="116">
        <f>SUM(AG63,AT63)</f>
        <v>0</v>
      </c>
      <c r="AO63" s="114"/>
      <c r="AP63" s="114"/>
      <c r="AQ63" s="117" t="s">
        <v>82</v>
      </c>
      <c r="AR63" s="118"/>
      <c r="AS63" s="119">
        <f>ROUND(SUM(AS64:AS65),2)</f>
        <v>0</v>
      </c>
      <c r="AT63" s="120">
        <f>ROUND(SUM(AV63:AW63),2)</f>
        <v>0</v>
      </c>
      <c r="AU63" s="121">
        <f>ROUND(SUM(AU64:AU65),5)</f>
        <v>0</v>
      </c>
      <c r="AV63" s="120">
        <f>ROUND(AZ63*L29,2)</f>
        <v>0</v>
      </c>
      <c r="AW63" s="120">
        <f>ROUND(BA63*L30,2)</f>
        <v>0</v>
      </c>
      <c r="AX63" s="120">
        <f>ROUND(BB63*L29,2)</f>
        <v>0</v>
      </c>
      <c r="AY63" s="120">
        <f>ROUND(BC63*L30,2)</f>
        <v>0</v>
      </c>
      <c r="AZ63" s="120">
        <f>ROUND(SUM(AZ64:AZ65),2)</f>
        <v>0</v>
      </c>
      <c r="BA63" s="120">
        <f>ROUND(SUM(BA64:BA65),2)</f>
        <v>0</v>
      </c>
      <c r="BB63" s="120">
        <f>ROUND(SUM(BB64:BB65),2)</f>
        <v>0</v>
      </c>
      <c r="BC63" s="120">
        <f>ROUND(SUM(BC64:BC65),2)</f>
        <v>0</v>
      </c>
      <c r="BD63" s="122">
        <f>ROUND(SUM(BD64:BD65),2)</f>
        <v>0</v>
      </c>
      <c r="BS63" s="123" t="s">
        <v>75</v>
      </c>
      <c r="BT63" s="123" t="s">
        <v>83</v>
      </c>
      <c r="BU63" s="123" t="s">
        <v>77</v>
      </c>
      <c r="BV63" s="123" t="s">
        <v>78</v>
      </c>
      <c r="BW63" s="123" t="s">
        <v>111</v>
      </c>
      <c r="BX63" s="123" t="s">
        <v>5</v>
      </c>
      <c r="CL63" s="123" t="s">
        <v>19</v>
      </c>
      <c r="CM63" s="123" t="s">
        <v>85</v>
      </c>
    </row>
    <row r="64" s="3" customFormat="1" ht="25.5" customHeight="1">
      <c r="A64" s="124" t="s">
        <v>86</v>
      </c>
      <c r="B64" s="63"/>
      <c r="C64" s="125"/>
      <c r="D64" s="125"/>
      <c r="E64" s="126" t="s">
        <v>112</v>
      </c>
      <c r="F64" s="126"/>
      <c r="G64" s="126"/>
      <c r="H64" s="126"/>
      <c r="I64" s="126"/>
      <c r="J64" s="125"/>
      <c r="K64" s="126" t="s">
        <v>113</v>
      </c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6"/>
      <c r="Y64" s="126"/>
      <c r="Z64" s="126"/>
      <c r="AA64" s="126"/>
      <c r="AB64" s="126"/>
      <c r="AC64" s="126"/>
      <c r="AD64" s="126"/>
      <c r="AE64" s="126"/>
      <c r="AF64" s="126"/>
      <c r="AG64" s="127">
        <f>'401- I NN - Rozvody VO - ...'!J32</f>
        <v>0</v>
      </c>
      <c r="AH64" s="125"/>
      <c r="AI64" s="125"/>
      <c r="AJ64" s="125"/>
      <c r="AK64" s="125"/>
      <c r="AL64" s="125"/>
      <c r="AM64" s="125"/>
      <c r="AN64" s="127">
        <f>SUM(AG64,AT64)</f>
        <v>0</v>
      </c>
      <c r="AO64" s="125"/>
      <c r="AP64" s="125"/>
      <c r="AQ64" s="128" t="s">
        <v>89</v>
      </c>
      <c r="AR64" s="65"/>
      <c r="AS64" s="129">
        <v>0</v>
      </c>
      <c r="AT64" s="130">
        <f>ROUND(SUM(AV64:AW64),2)</f>
        <v>0</v>
      </c>
      <c r="AU64" s="131">
        <f>'401- I NN - Rozvody VO - ...'!P89</f>
        <v>0</v>
      </c>
      <c r="AV64" s="130">
        <f>'401- I NN - Rozvody VO - ...'!J35</f>
        <v>0</v>
      </c>
      <c r="AW64" s="130">
        <f>'401- I NN - Rozvody VO - ...'!J36</f>
        <v>0</v>
      </c>
      <c r="AX64" s="130">
        <f>'401- I NN - Rozvody VO - ...'!J37</f>
        <v>0</v>
      </c>
      <c r="AY64" s="130">
        <f>'401- I NN - Rozvody VO - ...'!J38</f>
        <v>0</v>
      </c>
      <c r="AZ64" s="130">
        <f>'401- I NN - Rozvody VO - ...'!F35</f>
        <v>0</v>
      </c>
      <c r="BA64" s="130">
        <f>'401- I NN - Rozvody VO - ...'!F36</f>
        <v>0</v>
      </c>
      <c r="BB64" s="130">
        <f>'401- I NN - Rozvody VO - ...'!F37</f>
        <v>0</v>
      </c>
      <c r="BC64" s="130">
        <f>'401- I NN - Rozvody VO - ...'!F38</f>
        <v>0</v>
      </c>
      <c r="BD64" s="132">
        <f>'401- I NN - Rozvody VO - ...'!F39</f>
        <v>0</v>
      </c>
      <c r="BT64" s="133" t="s">
        <v>85</v>
      </c>
      <c r="BV64" s="133" t="s">
        <v>78</v>
      </c>
      <c r="BW64" s="133" t="s">
        <v>114</v>
      </c>
      <c r="BX64" s="133" t="s">
        <v>111</v>
      </c>
      <c r="CL64" s="133" t="s">
        <v>19</v>
      </c>
    </row>
    <row r="65" s="3" customFormat="1" ht="25.5" customHeight="1">
      <c r="A65" s="124" t="s">
        <v>86</v>
      </c>
      <c r="B65" s="63"/>
      <c r="C65" s="125"/>
      <c r="D65" s="125"/>
      <c r="E65" s="126" t="s">
        <v>115</v>
      </c>
      <c r="F65" s="126"/>
      <c r="G65" s="126"/>
      <c r="H65" s="126"/>
      <c r="I65" s="126"/>
      <c r="J65" s="125"/>
      <c r="K65" s="126" t="s">
        <v>116</v>
      </c>
      <c r="L65" s="126"/>
      <c r="M65" s="126"/>
      <c r="N65" s="126"/>
      <c r="O65" s="126"/>
      <c r="P65" s="126"/>
      <c r="Q65" s="126"/>
      <c r="R65" s="126"/>
      <c r="S65" s="126"/>
      <c r="T65" s="126"/>
      <c r="U65" s="126"/>
      <c r="V65" s="126"/>
      <c r="W65" s="126"/>
      <c r="X65" s="126"/>
      <c r="Y65" s="126"/>
      <c r="Z65" s="126"/>
      <c r="AA65" s="126"/>
      <c r="AB65" s="126"/>
      <c r="AC65" s="126"/>
      <c r="AD65" s="126"/>
      <c r="AE65" s="126"/>
      <c r="AF65" s="126"/>
      <c r="AG65" s="127">
        <f>'401-II NN - Rozvody VO - ...'!J32</f>
        <v>0</v>
      </c>
      <c r="AH65" s="125"/>
      <c r="AI65" s="125"/>
      <c r="AJ65" s="125"/>
      <c r="AK65" s="125"/>
      <c r="AL65" s="125"/>
      <c r="AM65" s="125"/>
      <c r="AN65" s="127">
        <f>SUM(AG65,AT65)</f>
        <v>0</v>
      </c>
      <c r="AO65" s="125"/>
      <c r="AP65" s="125"/>
      <c r="AQ65" s="128" t="s">
        <v>89</v>
      </c>
      <c r="AR65" s="65"/>
      <c r="AS65" s="129">
        <v>0</v>
      </c>
      <c r="AT65" s="130">
        <f>ROUND(SUM(AV65:AW65),2)</f>
        <v>0</v>
      </c>
      <c r="AU65" s="131">
        <f>'401-II NN - Rozvody VO - ...'!P89</f>
        <v>0</v>
      </c>
      <c r="AV65" s="130">
        <f>'401-II NN - Rozvody VO - ...'!J35</f>
        <v>0</v>
      </c>
      <c r="AW65" s="130">
        <f>'401-II NN - Rozvody VO - ...'!J36</f>
        <v>0</v>
      </c>
      <c r="AX65" s="130">
        <f>'401-II NN - Rozvody VO - ...'!J37</f>
        <v>0</v>
      </c>
      <c r="AY65" s="130">
        <f>'401-II NN - Rozvody VO - ...'!J38</f>
        <v>0</v>
      </c>
      <c r="AZ65" s="130">
        <f>'401-II NN - Rozvody VO - ...'!F35</f>
        <v>0</v>
      </c>
      <c r="BA65" s="130">
        <f>'401-II NN - Rozvody VO - ...'!F36</f>
        <v>0</v>
      </c>
      <c r="BB65" s="130">
        <f>'401-II NN - Rozvody VO - ...'!F37</f>
        <v>0</v>
      </c>
      <c r="BC65" s="130">
        <f>'401-II NN - Rozvody VO - ...'!F38</f>
        <v>0</v>
      </c>
      <c r="BD65" s="132">
        <f>'401-II NN - Rozvody VO - ...'!F39</f>
        <v>0</v>
      </c>
      <c r="BT65" s="133" t="s">
        <v>85</v>
      </c>
      <c r="BV65" s="133" t="s">
        <v>78</v>
      </c>
      <c r="BW65" s="133" t="s">
        <v>117</v>
      </c>
      <c r="BX65" s="133" t="s">
        <v>111</v>
      </c>
      <c r="CL65" s="133" t="s">
        <v>19</v>
      </c>
    </row>
    <row r="66" s="6" customFormat="1" ht="27" customHeight="1">
      <c r="A66" s="124" t="s">
        <v>86</v>
      </c>
      <c r="B66" s="111"/>
      <c r="C66" s="112"/>
      <c r="D66" s="113" t="s">
        <v>118</v>
      </c>
      <c r="E66" s="113"/>
      <c r="F66" s="113"/>
      <c r="G66" s="113"/>
      <c r="H66" s="113"/>
      <c r="I66" s="114"/>
      <c r="J66" s="113" t="s">
        <v>119</v>
      </c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3"/>
      <c r="Z66" s="113"/>
      <c r="AA66" s="113"/>
      <c r="AB66" s="113"/>
      <c r="AC66" s="113"/>
      <c r="AD66" s="113"/>
      <c r="AE66" s="113"/>
      <c r="AF66" s="113"/>
      <c r="AG66" s="116">
        <f>'SO 402 NN - Přeložka vede...'!J30</f>
        <v>0</v>
      </c>
      <c r="AH66" s="114"/>
      <c r="AI66" s="114"/>
      <c r="AJ66" s="114"/>
      <c r="AK66" s="114"/>
      <c r="AL66" s="114"/>
      <c r="AM66" s="114"/>
      <c r="AN66" s="116">
        <f>SUM(AG66,AT66)</f>
        <v>0</v>
      </c>
      <c r="AO66" s="114"/>
      <c r="AP66" s="114"/>
      <c r="AQ66" s="117" t="s">
        <v>82</v>
      </c>
      <c r="AR66" s="118"/>
      <c r="AS66" s="119">
        <v>0</v>
      </c>
      <c r="AT66" s="120">
        <f>ROUND(SUM(AV66:AW66),2)</f>
        <v>0</v>
      </c>
      <c r="AU66" s="121">
        <f>'SO 402 NN - Přeložka vede...'!P83</f>
        <v>0</v>
      </c>
      <c r="AV66" s="120">
        <f>'SO 402 NN - Přeložka vede...'!J33</f>
        <v>0</v>
      </c>
      <c r="AW66" s="120">
        <f>'SO 402 NN - Přeložka vede...'!J34</f>
        <v>0</v>
      </c>
      <c r="AX66" s="120">
        <f>'SO 402 NN - Přeložka vede...'!J35</f>
        <v>0</v>
      </c>
      <c r="AY66" s="120">
        <f>'SO 402 NN - Přeložka vede...'!J36</f>
        <v>0</v>
      </c>
      <c r="AZ66" s="120">
        <f>'SO 402 NN - Přeložka vede...'!F33</f>
        <v>0</v>
      </c>
      <c r="BA66" s="120">
        <f>'SO 402 NN - Přeložka vede...'!F34</f>
        <v>0</v>
      </c>
      <c r="BB66" s="120">
        <f>'SO 402 NN - Přeložka vede...'!F35</f>
        <v>0</v>
      </c>
      <c r="BC66" s="120">
        <f>'SO 402 NN - Přeložka vede...'!F36</f>
        <v>0</v>
      </c>
      <c r="BD66" s="122">
        <f>'SO 402 NN - Přeložka vede...'!F37</f>
        <v>0</v>
      </c>
      <c r="BT66" s="123" t="s">
        <v>83</v>
      </c>
      <c r="BV66" s="123" t="s">
        <v>78</v>
      </c>
      <c r="BW66" s="123" t="s">
        <v>120</v>
      </c>
      <c r="BX66" s="123" t="s">
        <v>5</v>
      </c>
      <c r="CL66" s="123" t="s">
        <v>19</v>
      </c>
      <c r="CM66" s="123" t="s">
        <v>85</v>
      </c>
    </row>
    <row r="67" s="6" customFormat="1" ht="16.5" customHeight="1">
      <c r="B67" s="111"/>
      <c r="C67" s="112"/>
      <c r="D67" s="113" t="s">
        <v>121</v>
      </c>
      <c r="E67" s="113"/>
      <c r="F67" s="113"/>
      <c r="G67" s="113"/>
      <c r="H67" s="113"/>
      <c r="I67" s="114"/>
      <c r="J67" s="113" t="s">
        <v>122</v>
      </c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113"/>
      <c r="Y67" s="113"/>
      <c r="Z67" s="113"/>
      <c r="AA67" s="113"/>
      <c r="AB67" s="113"/>
      <c r="AC67" s="113"/>
      <c r="AD67" s="113"/>
      <c r="AE67" s="113"/>
      <c r="AF67" s="113"/>
      <c r="AG67" s="115">
        <f>ROUND(SUM(AG68:AG70),2)</f>
        <v>0</v>
      </c>
      <c r="AH67" s="114"/>
      <c r="AI67" s="114"/>
      <c r="AJ67" s="114"/>
      <c r="AK67" s="114"/>
      <c r="AL67" s="114"/>
      <c r="AM67" s="114"/>
      <c r="AN67" s="116">
        <f>SUM(AG67,AT67)</f>
        <v>0</v>
      </c>
      <c r="AO67" s="114"/>
      <c r="AP67" s="114"/>
      <c r="AQ67" s="117" t="s">
        <v>82</v>
      </c>
      <c r="AR67" s="118"/>
      <c r="AS67" s="119">
        <f>ROUND(SUM(AS68:AS70),2)</f>
        <v>0</v>
      </c>
      <c r="AT67" s="120">
        <f>ROUND(SUM(AV67:AW67),2)</f>
        <v>0</v>
      </c>
      <c r="AU67" s="121">
        <f>ROUND(SUM(AU68:AU70),5)</f>
        <v>0</v>
      </c>
      <c r="AV67" s="120">
        <f>ROUND(AZ67*L29,2)</f>
        <v>0</v>
      </c>
      <c r="AW67" s="120">
        <f>ROUND(BA67*L30,2)</f>
        <v>0</v>
      </c>
      <c r="AX67" s="120">
        <f>ROUND(BB67*L29,2)</f>
        <v>0</v>
      </c>
      <c r="AY67" s="120">
        <f>ROUND(BC67*L30,2)</f>
        <v>0</v>
      </c>
      <c r="AZ67" s="120">
        <f>ROUND(SUM(AZ68:AZ70),2)</f>
        <v>0</v>
      </c>
      <c r="BA67" s="120">
        <f>ROUND(SUM(BA68:BA70),2)</f>
        <v>0</v>
      </c>
      <c r="BB67" s="120">
        <f>ROUND(SUM(BB68:BB70),2)</f>
        <v>0</v>
      </c>
      <c r="BC67" s="120">
        <f>ROUND(SUM(BC68:BC70),2)</f>
        <v>0</v>
      </c>
      <c r="BD67" s="122">
        <f>ROUND(SUM(BD68:BD70),2)</f>
        <v>0</v>
      </c>
      <c r="BS67" s="123" t="s">
        <v>75</v>
      </c>
      <c r="BT67" s="123" t="s">
        <v>83</v>
      </c>
      <c r="BU67" s="123" t="s">
        <v>77</v>
      </c>
      <c r="BV67" s="123" t="s">
        <v>78</v>
      </c>
      <c r="BW67" s="123" t="s">
        <v>123</v>
      </c>
      <c r="BX67" s="123" t="s">
        <v>5</v>
      </c>
      <c r="CL67" s="123" t="s">
        <v>19</v>
      </c>
      <c r="CM67" s="123" t="s">
        <v>85</v>
      </c>
    </row>
    <row r="68" s="3" customFormat="1" ht="25.5" customHeight="1">
      <c r="A68" s="124" t="s">
        <v>86</v>
      </c>
      <c r="B68" s="63"/>
      <c r="C68" s="125"/>
      <c r="D68" s="125"/>
      <c r="E68" s="126" t="s">
        <v>124</v>
      </c>
      <c r="F68" s="126"/>
      <c r="G68" s="126"/>
      <c r="H68" s="126"/>
      <c r="I68" s="126"/>
      <c r="J68" s="125"/>
      <c r="K68" s="126" t="s">
        <v>125</v>
      </c>
      <c r="L68" s="126"/>
      <c r="M68" s="126"/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126"/>
      <c r="Y68" s="126"/>
      <c r="Z68" s="126"/>
      <c r="AA68" s="126"/>
      <c r="AB68" s="126"/>
      <c r="AC68" s="126"/>
      <c r="AD68" s="126"/>
      <c r="AE68" s="126"/>
      <c r="AF68" s="126"/>
      <c r="AG68" s="127">
        <f>'701 NN - Podzemní kontejn...'!J32</f>
        <v>0</v>
      </c>
      <c r="AH68" s="125"/>
      <c r="AI68" s="125"/>
      <c r="AJ68" s="125"/>
      <c r="AK68" s="125"/>
      <c r="AL68" s="125"/>
      <c r="AM68" s="125"/>
      <c r="AN68" s="127">
        <f>SUM(AG68,AT68)</f>
        <v>0</v>
      </c>
      <c r="AO68" s="125"/>
      <c r="AP68" s="125"/>
      <c r="AQ68" s="128" t="s">
        <v>89</v>
      </c>
      <c r="AR68" s="65"/>
      <c r="AS68" s="129">
        <v>0</v>
      </c>
      <c r="AT68" s="130">
        <f>ROUND(SUM(AV68:AW68),2)</f>
        <v>0</v>
      </c>
      <c r="AU68" s="131">
        <f>'701 NN - Podzemní kontejn...'!P93</f>
        <v>0</v>
      </c>
      <c r="AV68" s="130">
        <f>'701 NN - Podzemní kontejn...'!J35</f>
        <v>0</v>
      </c>
      <c r="AW68" s="130">
        <f>'701 NN - Podzemní kontejn...'!J36</f>
        <v>0</v>
      </c>
      <c r="AX68" s="130">
        <f>'701 NN - Podzemní kontejn...'!J37</f>
        <v>0</v>
      </c>
      <c r="AY68" s="130">
        <f>'701 NN - Podzemní kontejn...'!J38</f>
        <v>0</v>
      </c>
      <c r="AZ68" s="130">
        <f>'701 NN - Podzemní kontejn...'!F35</f>
        <v>0</v>
      </c>
      <c r="BA68" s="130">
        <f>'701 NN - Podzemní kontejn...'!F36</f>
        <v>0</v>
      </c>
      <c r="BB68" s="130">
        <f>'701 NN - Podzemní kontejn...'!F37</f>
        <v>0</v>
      </c>
      <c r="BC68" s="130">
        <f>'701 NN - Podzemní kontejn...'!F38</f>
        <v>0</v>
      </c>
      <c r="BD68" s="132">
        <f>'701 NN - Podzemní kontejn...'!F39</f>
        <v>0</v>
      </c>
      <c r="BT68" s="133" t="s">
        <v>85</v>
      </c>
      <c r="BV68" s="133" t="s">
        <v>78</v>
      </c>
      <c r="BW68" s="133" t="s">
        <v>126</v>
      </c>
      <c r="BX68" s="133" t="s">
        <v>123</v>
      </c>
      <c r="CL68" s="133" t="s">
        <v>19</v>
      </c>
    </row>
    <row r="69" s="3" customFormat="1" ht="16.5" customHeight="1">
      <c r="A69" s="124" t="s">
        <v>86</v>
      </c>
      <c r="B69" s="63"/>
      <c r="C69" s="125"/>
      <c r="D69" s="125"/>
      <c r="E69" s="126" t="s">
        <v>127</v>
      </c>
      <c r="F69" s="126"/>
      <c r="G69" s="126"/>
      <c r="H69" s="126"/>
      <c r="I69" s="126"/>
      <c r="J69" s="125"/>
      <c r="K69" s="126" t="s">
        <v>128</v>
      </c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6"/>
      <c r="Y69" s="126"/>
      <c r="Z69" s="126"/>
      <c r="AA69" s="126"/>
      <c r="AB69" s="126"/>
      <c r="AC69" s="126"/>
      <c r="AD69" s="126"/>
      <c r="AE69" s="126"/>
      <c r="AF69" s="126"/>
      <c r="AG69" s="127">
        <f>'701 UN - Podzemní kontejn...'!J32</f>
        <v>0</v>
      </c>
      <c r="AH69" s="125"/>
      <c r="AI69" s="125"/>
      <c r="AJ69" s="125"/>
      <c r="AK69" s="125"/>
      <c r="AL69" s="125"/>
      <c r="AM69" s="125"/>
      <c r="AN69" s="127">
        <f>SUM(AG69,AT69)</f>
        <v>0</v>
      </c>
      <c r="AO69" s="125"/>
      <c r="AP69" s="125"/>
      <c r="AQ69" s="128" t="s">
        <v>89</v>
      </c>
      <c r="AR69" s="65"/>
      <c r="AS69" s="129">
        <v>0</v>
      </c>
      <c r="AT69" s="130">
        <f>ROUND(SUM(AV69:AW69),2)</f>
        <v>0</v>
      </c>
      <c r="AU69" s="131">
        <f>'701 UN - Podzemní kontejn...'!P91</f>
        <v>0</v>
      </c>
      <c r="AV69" s="130">
        <f>'701 UN - Podzemní kontejn...'!J35</f>
        <v>0</v>
      </c>
      <c r="AW69" s="130">
        <f>'701 UN - Podzemní kontejn...'!J36</f>
        <v>0</v>
      </c>
      <c r="AX69" s="130">
        <f>'701 UN - Podzemní kontejn...'!J37</f>
        <v>0</v>
      </c>
      <c r="AY69" s="130">
        <f>'701 UN - Podzemní kontejn...'!J38</f>
        <v>0</v>
      </c>
      <c r="AZ69" s="130">
        <f>'701 UN - Podzemní kontejn...'!F35</f>
        <v>0</v>
      </c>
      <c r="BA69" s="130">
        <f>'701 UN - Podzemní kontejn...'!F36</f>
        <v>0</v>
      </c>
      <c r="BB69" s="130">
        <f>'701 UN - Podzemní kontejn...'!F37</f>
        <v>0</v>
      </c>
      <c r="BC69" s="130">
        <f>'701 UN - Podzemní kontejn...'!F38</f>
        <v>0</v>
      </c>
      <c r="BD69" s="132">
        <f>'701 UN - Podzemní kontejn...'!F39</f>
        <v>0</v>
      </c>
      <c r="BT69" s="133" t="s">
        <v>85</v>
      </c>
      <c r="BV69" s="133" t="s">
        <v>78</v>
      </c>
      <c r="BW69" s="133" t="s">
        <v>129</v>
      </c>
      <c r="BX69" s="133" t="s">
        <v>123</v>
      </c>
      <c r="CL69" s="133" t="s">
        <v>19</v>
      </c>
    </row>
    <row r="70" s="3" customFormat="1" ht="25.5" customHeight="1">
      <c r="A70" s="124" t="s">
        <v>86</v>
      </c>
      <c r="B70" s="63"/>
      <c r="C70" s="125"/>
      <c r="D70" s="125"/>
      <c r="E70" s="126" t="s">
        <v>130</v>
      </c>
      <c r="F70" s="126"/>
      <c r="G70" s="126"/>
      <c r="H70" s="126"/>
      <c r="I70" s="126"/>
      <c r="J70" s="125"/>
      <c r="K70" s="126" t="s">
        <v>131</v>
      </c>
      <c r="L70" s="126"/>
      <c r="M70" s="126"/>
      <c r="N70" s="126"/>
      <c r="O70" s="126"/>
      <c r="P70" s="126"/>
      <c r="Q70" s="126"/>
      <c r="R70" s="126"/>
      <c r="S70" s="126"/>
      <c r="T70" s="126"/>
      <c r="U70" s="126"/>
      <c r="V70" s="126"/>
      <c r="W70" s="126"/>
      <c r="X70" s="126"/>
      <c r="Y70" s="126"/>
      <c r="Z70" s="126"/>
      <c r="AA70" s="126"/>
      <c r="AB70" s="126"/>
      <c r="AC70" s="126"/>
      <c r="AD70" s="126"/>
      <c r="AE70" s="126"/>
      <c r="AF70" s="126"/>
      <c r="AG70" s="127">
        <f>'901-701 NN - Vedlejší roz...'!J32</f>
        <v>0</v>
      </c>
      <c r="AH70" s="125"/>
      <c r="AI70" s="125"/>
      <c r="AJ70" s="125"/>
      <c r="AK70" s="125"/>
      <c r="AL70" s="125"/>
      <c r="AM70" s="125"/>
      <c r="AN70" s="127">
        <f>SUM(AG70,AT70)</f>
        <v>0</v>
      </c>
      <c r="AO70" s="125"/>
      <c r="AP70" s="125"/>
      <c r="AQ70" s="128" t="s">
        <v>89</v>
      </c>
      <c r="AR70" s="65"/>
      <c r="AS70" s="134">
        <v>0</v>
      </c>
      <c r="AT70" s="135">
        <f>ROUND(SUM(AV70:AW70),2)</f>
        <v>0</v>
      </c>
      <c r="AU70" s="136">
        <f>'901-701 NN - Vedlejší roz...'!P86</f>
        <v>0</v>
      </c>
      <c r="AV70" s="135">
        <f>'901-701 NN - Vedlejší roz...'!J35</f>
        <v>0</v>
      </c>
      <c r="AW70" s="135">
        <f>'901-701 NN - Vedlejší roz...'!J36</f>
        <v>0</v>
      </c>
      <c r="AX70" s="135">
        <f>'901-701 NN - Vedlejší roz...'!J37</f>
        <v>0</v>
      </c>
      <c r="AY70" s="135">
        <f>'901-701 NN - Vedlejší roz...'!J38</f>
        <v>0</v>
      </c>
      <c r="AZ70" s="135">
        <f>'901-701 NN - Vedlejší roz...'!F35</f>
        <v>0</v>
      </c>
      <c r="BA70" s="135">
        <f>'901-701 NN - Vedlejší roz...'!F36</f>
        <v>0</v>
      </c>
      <c r="BB70" s="135">
        <f>'901-701 NN - Vedlejší roz...'!F37</f>
        <v>0</v>
      </c>
      <c r="BC70" s="135">
        <f>'901-701 NN - Vedlejší roz...'!F38</f>
        <v>0</v>
      </c>
      <c r="BD70" s="137">
        <f>'901-701 NN - Vedlejší roz...'!F39</f>
        <v>0</v>
      </c>
      <c r="BT70" s="133" t="s">
        <v>85</v>
      </c>
      <c r="BV70" s="133" t="s">
        <v>78</v>
      </c>
      <c r="BW70" s="133" t="s">
        <v>132</v>
      </c>
      <c r="BX70" s="133" t="s">
        <v>123</v>
      </c>
      <c r="CL70" s="133" t="s">
        <v>19</v>
      </c>
    </row>
    <row r="71" s="1" customFormat="1" ht="30" customHeight="1"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4"/>
    </row>
    <row r="72" s="1" customFormat="1" ht="6.96" customHeight="1"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Q72" s="60"/>
      <c r="AR72" s="44"/>
    </row>
  </sheetData>
  <sheetProtection sheet="1" formatColumns="0" formatRows="0" objects="1" scenarios="1" spinCount="100000" saltValue="OxvJOEoDneJqatxnrfuLdvuZa8eExuTx/MG/iNoT0VfeEsuDY3/P4/Iz8BaB4Kueo9Chg6hn121VKsIbIbLOdQ==" hashValue="NAYt8q9g0qk0A6fR5F4qEJ7gqvIR9J4aQO06FqrEsrNfLjbxsQbBoLG7aG9gFm4mUH0j6K7V7OGCKeCVY6cteA==" algorithmName="SHA-512" password="CC35"/>
  <mergeCells count="10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AN62:AP62"/>
    <mergeCell ref="AN63:AP63"/>
    <mergeCell ref="AN64:AP64"/>
    <mergeCell ref="AN65:AP65"/>
    <mergeCell ref="AN66:AP66"/>
    <mergeCell ref="AN67:AP67"/>
    <mergeCell ref="AN68:AP68"/>
    <mergeCell ref="AN69:AP69"/>
    <mergeCell ref="AN70:AP70"/>
    <mergeCell ref="E62:I62"/>
    <mergeCell ref="D55:H55"/>
    <mergeCell ref="E56:I56"/>
    <mergeCell ref="E57:I57"/>
    <mergeCell ref="E58:I58"/>
    <mergeCell ref="D59:H59"/>
    <mergeCell ref="E60:I60"/>
    <mergeCell ref="E61:I61"/>
    <mergeCell ref="D63:H63"/>
    <mergeCell ref="E64:I64"/>
    <mergeCell ref="E65:I65"/>
    <mergeCell ref="D66:H66"/>
    <mergeCell ref="D67:H67"/>
    <mergeCell ref="E68:I68"/>
    <mergeCell ref="E69:I69"/>
    <mergeCell ref="E70:I70"/>
    <mergeCell ref="AG64:AM64"/>
    <mergeCell ref="AG63:AM63"/>
    <mergeCell ref="AG65:AM65"/>
    <mergeCell ref="AG66:AM66"/>
    <mergeCell ref="AG67:AM67"/>
    <mergeCell ref="AG68:AM68"/>
    <mergeCell ref="AG69:AM69"/>
    <mergeCell ref="AG70:AM70"/>
    <mergeCell ref="K69:AF69"/>
    <mergeCell ref="K68:AF68"/>
    <mergeCell ref="K70:AF70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AG54:AM54"/>
    <mergeCell ref="AN54:AP54"/>
    <mergeCell ref="C52:G52"/>
    <mergeCell ref="I52:AF52"/>
    <mergeCell ref="J55:AF55"/>
    <mergeCell ref="K56:AF56"/>
    <mergeCell ref="K57:AF57"/>
    <mergeCell ref="K58:AF58"/>
    <mergeCell ref="J59:AF59"/>
    <mergeCell ref="K60:AF60"/>
    <mergeCell ref="K61:AF61"/>
    <mergeCell ref="K62:AF62"/>
    <mergeCell ref="J63:AF63"/>
    <mergeCell ref="K64:AF64"/>
    <mergeCell ref="K65:AF65"/>
    <mergeCell ref="J66:AF66"/>
    <mergeCell ref="J67:AF67"/>
  </mergeCells>
  <hyperlinks>
    <hyperlink ref="A56" location="'101 NN - MK a chodník - I...'!C2" display="/"/>
    <hyperlink ref="A57" location="'101 UN - MK a chodník - I...'!C2" display="/"/>
    <hyperlink ref="A58" location="'901-101 - Vedlejší rozpoč...'!C2" display="/"/>
    <hyperlink ref="A60" location="'102 NN - MK a chodník - I...'!C2" display="/"/>
    <hyperlink ref="A61" location="'102 UN - MK a chodník - I...'!C2" display="/"/>
    <hyperlink ref="A62" location="'901-102 - Vedlejší rozpoč...'!C2" display="/"/>
    <hyperlink ref="A64" location="'401- I NN - Rozvody VO - ...'!C2" display="/"/>
    <hyperlink ref="A65" location="'401-II NN - Rozvody VO - ...'!C2" display="/"/>
    <hyperlink ref="A66" location="'SO 402 NN - Přeložka vede...'!C2" display="/"/>
    <hyperlink ref="A68" location="'701 NN - Podzemní kontejn...'!C2" display="/"/>
    <hyperlink ref="A69" location="'701 UN - Podzemní kontejn...'!C2" display="/"/>
    <hyperlink ref="A70" location="'901-701 NN - Vedlejší roz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3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120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85</v>
      </c>
    </row>
    <row r="4" ht="24.96" customHeight="1">
      <c r="B4" s="21"/>
      <c r="D4" s="142" t="s">
        <v>133</v>
      </c>
      <c r="L4" s="21"/>
      <c r="M4" s="143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44" t="s">
        <v>16</v>
      </c>
      <c r="L6" s="21"/>
    </row>
    <row r="7" ht="16.5" customHeight="1">
      <c r="B7" s="21"/>
      <c r="E7" s="145" t="str">
        <f>'Rekapitulace stavby'!K6</f>
        <v>Ulice Školní, Šumperk</v>
      </c>
      <c r="F7" s="144"/>
      <c r="G7" s="144"/>
      <c r="H7" s="144"/>
      <c r="L7" s="21"/>
    </row>
    <row r="8" s="1" customFormat="1" ht="12" customHeight="1">
      <c r="B8" s="44"/>
      <c r="D8" s="144" t="s">
        <v>134</v>
      </c>
      <c r="I8" s="146"/>
      <c r="L8" s="44"/>
    </row>
    <row r="9" s="1" customFormat="1" ht="36.96" customHeight="1">
      <c r="B9" s="44"/>
      <c r="E9" s="147" t="s">
        <v>2127</v>
      </c>
      <c r="F9" s="1"/>
      <c r="G9" s="1"/>
      <c r="H9" s="1"/>
      <c r="I9" s="146"/>
      <c r="L9" s="44"/>
    </row>
    <row r="10" s="1" customFormat="1">
      <c r="B10" s="44"/>
      <c r="I10" s="146"/>
      <c r="L10" s="44"/>
    </row>
    <row r="11" s="1" customFormat="1" ht="12" customHeight="1">
      <c r="B11" s="44"/>
      <c r="D11" s="144" t="s">
        <v>18</v>
      </c>
      <c r="F11" s="133" t="s">
        <v>19</v>
      </c>
      <c r="I11" s="148" t="s">
        <v>20</v>
      </c>
      <c r="J11" s="133" t="s">
        <v>19</v>
      </c>
      <c r="L11" s="44"/>
    </row>
    <row r="12" s="1" customFormat="1" ht="12" customHeight="1">
      <c r="B12" s="44"/>
      <c r="D12" s="144" t="s">
        <v>21</v>
      </c>
      <c r="F12" s="133" t="s">
        <v>22</v>
      </c>
      <c r="I12" s="148" t="s">
        <v>23</v>
      </c>
      <c r="J12" s="149" t="str">
        <f>'Rekapitulace stavby'!AN8</f>
        <v>19. 2. 2019</v>
      </c>
      <c r="L12" s="44"/>
    </row>
    <row r="13" s="1" customFormat="1" ht="10.8" customHeight="1">
      <c r="B13" s="44"/>
      <c r="I13" s="146"/>
      <c r="L13" s="44"/>
    </row>
    <row r="14" s="1" customFormat="1" ht="12" customHeight="1">
      <c r="B14" s="44"/>
      <c r="D14" s="144" t="s">
        <v>25</v>
      </c>
      <c r="I14" s="148" t="s">
        <v>26</v>
      </c>
      <c r="J14" s="133" t="s">
        <v>27</v>
      </c>
      <c r="L14" s="44"/>
    </row>
    <row r="15" s="1" customFormat="1" ht="18" customHeight="1">
      <c r="B15" s="44"/>
      <c r="E15" s="133" t="s">
        <v>28</v>
      </c>
      <c r="I15" s="148" t="s">
        <v>29</v>
      </c>
      <c r="J15" s="133" t="s">
        <v>30</v>
      </c>
      <c r="L15" s="44"/>
    </row>
    <row r="16" s="1" customFormat="1" ht="6.96" customHeight="1">
      <c r="B16" s="44"/>
      <c r="I16" s="146"/>
      <c r="L16" s="44"/>
    </row>
    <row r="17" s="1" customFormat="1" ht="12" customHeight="1">
      <c r="B17" s="44"/>
      <c r="D17" s="144" t="s">
        <v>31</v>
      </c>
      <c r="I17" s="148" t="s">
        <v>26</v>
      </c>
      <c r="J17" s="34" t="str">
        <f>'Rekapitulace stavby'!AN13</f>
        <v>Vyplň údaj</v>
      </c>
      <c r="L17" s="44"/>
    </row>
    <row r="18" s="1" customFormat="1" ht="18" customHeight="1">
      <c r="B18" s="44"/>
      <c r="E18" s="34" t="str">
        <f>'Rekapitulace stavby'!E14</f>
        <v>Vyplň údaj</v>
      </c>
      <c r="F18" s="133"/>
      <c r="G18" s="133"/>
      <c r="H18" s="133"/>
      <c r="I18" s="148" t="s">
        <v>29</v>
      </c>
      <c r="J18" s="34" t="str">
        <f>'Rekapitulace stavby'!AN14</f>
        <v>Vyplň údaj</v>
      </c>
      <c r="L18" s="44"/>
    </row>
    <row r="19" s="1" customFormat="1" ht="6.96" customHeight="1">
      <c r="B19" s="44"/>
      <c r="I19" s="146"/>
      <c r="L19" s="44"/>
    </row>
    <row r="20" s="1" customFormat="1" ht="12" customHeight="1">
      <c r="B20" s="44"/>
      <c r="D20" s="144" t="s">
        <v>33</v>
      </c>
      <c r="I20" s="148" t="s">
        <v>26</v>
      </c>
      <c r="J20" s="133" t="s">
        <v>34</v>
      </c>
      <c r="L20" s="44"/>
    </row>
    <row r="21" s="1" customFormat="1" ht="18" customHeight="1">
      <c r="B21" s="44"/>
      <c r="E21" s="133" t="s">
        <v>35</v>
      </c>
      <c r="I21" s="148" t="s">
        <v>29</v>
      </c>
      <c r="J21" s="133" t="s">
        <v>36</v>
      </c>
      <c r="L21" s="44"/>
    </row>
    <row r="22" s="1" customFormat="1" ht="6.96" customHeight="1">
      <c r="B22" s="44"/>
      <c r="I22" s="146"/>
      <c r="L22" s="44"/>
    </row>
    <row r="23" s="1" customFormat="1" ht="12" customHeight="1">
      <c r="B23" s="44"/>
      <c r="D23" s="144" t="s">
        <v>38</v>
      </c>
      <c r="I23" s="148" t="s">
        <v>26</v>
      </c>
      <c r="J23" s="133" t="s">
        <v>19</v>
      </c>
      <c r="L23" s="44"/>
    </row>
    <row r="24" s="1" customFormat="1" ht="18" customHeight="1">
      <c r="B24" s="44"/>
      <c r="E24" s="133" t="s">
        <v>39</v>
      </c>
      <c r="I24" s="148" t="s">
        <v>29</v>
      </c>
      <c r="J24" s="133" t="s">
        <v>19</v>
      </c>
      <c r="L24" s="44"/>
    </row>
    <row r="25" s="1" customFormat="1" ht="6.96" customHeight="1">
      <c r="B25" s="44"/>
      <c r="I25" s="146"/>
      <c r="L25" s="44"/>
    </row>
    <row r="26" s="1" customFormat="1" ht="12" customHeight="1">
      <c r="B26" s="44"/>
      <c r="D26" s="144" t="s">
        <v>40</v>
      </c>
      <c r="I26" s="146"/>
      <c r="L26" s="44"/>
    </row>
    <row r="27" s="7" customFormat="1" ht="16.5" customHeight="1">
      <c r="B27" s="150"/>
      <c r="E27" s="151" t="s">
        <v>19</v>
      </c>
      <c r="F27" s="151"/>
      <c r="G27" s="151"/>
      <c r="H27" s="151"/>
      <c r="I27" s="152"/>
      <c r="L27" s="150"/>
    </row>
    <row r="28" s="1" customFormat="1" ht="6.96" customHeight="1">
      <c r="B28" s="44"/>
      <c r="I28" s="146"/>
      <c r="L28" s="44"/>
    </row>
    <row r="29" s="1" customFormat="1" ht="6.96" customHeight="1">
      <c r="B29" s="44"/>
      <c r="D29" s="76"/>
      <c r="E29" s="76"/>
      <c r="F29" s="76"/>
      <c r="G29" s="76"/>
      <c r="H29" s="76"/>
      <c r="I29" s="153"/>
      <c r="J29" s="76"/>
      <c r="K29" s="76"/>
      <c r="L29" s="44"/>
    </row>
    <row r="30" s="1" customFormat="1" ht="25.44" customHeight="1">
      <c r="B30" s="44"/>
      <c r="D30" s="154" t="s">
        <v>42</v>
      </c>
      <c r="I30" s="146"/>
      <c r="J30" s="155">
        <f>ROUND(J83, 2)</f>
        <v>0</v>
      </c>
      <c r="L30" s="44"/>
    </row>
    <row r="31" s="1" customFormat="1" ht="6.96" customHeight="1">
      <c r="B31" s="44"/>
      <c r="D31" s="76"/>
      <c r="E31" s="76"/>
      <c r="F31" s="76"/>
      <c r="G31" s="76"/>
      <c r="H31" s="76"/>
      <c r="I31" s="153"/>
      <c r="J31" s="76"/>
      <c r="K31" s="76"/>
      <c r="L31" s="44"/>
    </row>
    <row r="32" s="1" customFormat="1" ht="14.4" customHeight="1">
      <c r="B32" s="44"/>
      <c r="F32" s="156" t="s">
        <v>44</v>
      </c>
      <c r="I32" s="157" t="s">
        <v>43</v>
      </c>
      <c r="J32" s="156" t="s">
        <v>45</v>
      </c>
      <c r="L32" s="44"/>
    </row>
    <row r="33" s="1" customFormat="1" ht="14.4" customHeight="1">
      <c r="B33" s="44"/>
      <c r="D33" s="158" t="s">
        <v>46</v>
      </c>
      <c r="E33" s="144" t="s">
        <v>47</v>
      </c>
      <c r="F33" s="159">
        <f>ROUND((SUM(BE83:BE155)),  2)</f>
        <v>0</v>
      </c>
      <c r="I33" s="160">
        <v>0.20999999999999999</v>
      </c>
      <c r="J33" s="159">
        <f>ROUND(((SUM(BE83:BE155))*I33),  2)</f>
        <v>0</v>
      </c>
      <c r="L33" s="44"/>
    </row>
    <row r="34" s="1" customFormat="1" ht="14.4" customHeight="1">
      <c r="B34" s="44"/>
      <c r="E34" s="144" t="s">
        <v>48</v>
      </c>
      <c r="F34" s="159">
        <f>ROUND((SUM(BF83:BF155)),  2)</f>
        <v>0</v>
      </c>
      <c r="I34" s="160">
        <v>0.14999999999999999</v>
      </c>
      <c r="J34" s="159">
        <f>ROUND(((SUM(BF83:BF155))*I34),  2)</f>
        <v>0</v>
      </c>
      <c r="L34" s="44"/>
    </row>
    <row r="35" hidden="1" s="1" customFormat="1" ht="14.4" customHeight="1">
      <c r="B35" s="44"/>
      <c r="E35" s="144" t="s">
        <v>49</v>
      </c>
      <c r="F35" s="159">
        <f>ROUND((SUM(BG83:BG155)),  2)</f>
        <v>0</v>
      </c>
      <c r="I35" s="160">
        <v>0.20999999999999999</v>
      </c>
      <c r="J35" s="159">
        <f>0</f>
        <v>0</v>
      </c>
      <c r="L35" s="44"/>
    </row>
    <row r="36" hidden="1" s="1" customFormat="1" ht="14.4" customHeight="1">
      <c r="B36" s="44"/>
      <c r="E36" s="144" t="s">
        <v>50</v>
      </c>
      <c r="F36" s="159">
        <f>ROUND((SUM(BH83:BH155)),  2)</f>
        <v>0</v>
      </c>
      <c r="I36" s="160">
        <v>0.14999999999999999</v>
      </c>
      <c r="J36" s="159">
        <f>0</f>
        <v>0</v>
      </c>
      <c r="L36" s="44"/>
    </row>
    <row r="37" hidden="1" s="1" customFormat="1" ht="14.4" customHeight="1">
      <c r="B37" s="44"/>
      <c r="E37" s="144" t="s">
        <v>51</v>
      </c>
      <c r="F37" s="159">
        <f>ROUND((SUM(BI83:BI155)),  2)</f>
        <v>0</v>
      </c>
      <c r="I37" s="160">
        <v>0</v>
      </c>
      <c r="J37" s="159">
        <f>0</f>
        <v>0</v>
      </c>
      <c r="L37" s="44"/>
    </row>
    <row r="38" s="1" customFormat="1" ht="6.96" customHeight="1">
      <c r="B38" s="44"/>
      <c r="I38" s="146"/>
      <c r="L38" s="44"/>
    </row>
    <row r="39" s="1" customFormat="1" ht="25.44" customHeight="1">
      <c r="B39" s="44"/>
      <c r="C39" s="161"/>
      <c r="D39" s="162" t="s">
        <v>52</v>
      </c>
      <c r="E39" s="163"/>
      <c r="F39" s="163"/>
      <c r="G39" s="164" t="s">
        <v>53</v>
      </c>
      <c r="H39" s="165" t="s">
        <v>54</v>
      </c>
      <c r="I39" s="166"/>
      <c r="J39" s="167">
        <f>SUM(J30:J37)</f>
        <v>0</v>
      </c>
      <c r="K39" s="168"/>
      <c r="L39" s="44"/>
    </row>
    <row r="40" s="1" customFormat="1" ht="14.4" customHeight="1">
      <c r="B40" s="169"/>
      <c r="C40" s="170"/>
      <c r="D40" s="170"/>
      <c r="E40" s="170"/>
      <c r="F40" s="170"/>
      <c r="G40" s="170"/>
      <c r="H40" s="170"/>
      <c r="I40" s="171"/>
      <c r="J40" s="170"/>
      <c r="K40" s="170"/>
      <c r="L40" s="44"/>
    </row>
    <row r="44" s="1" customFormat="1" ht="6.96" customHeight="1">
      <c r="B44" s="172"/>
      <c r="C44" s="173"/>
      <c r="D44" s="173"/>
      <c r="E44" s="173"/>
      <c r="F44" s="173"/>
      <c r="G44" s="173"/>
      <c r="H44" s="173"/>
      <c r="I44" s="174"/>
      <c r="J44" s="173"/>
      <c r="K44" s="173"/>
      <c r="L44" s="44"/>
    </row>
    <row r="45" s="1" customFormat="1" ht="24.96" customHeight="1">
      <c r="B45" s="39"/>
      <c r="C45" s="24" t="s">
        <v>138</v>
      </c>
      <c r="D45" s="40"/>
      <c r="E45" s="40"/>
      <c r="F45" s="40"/>
      <c r="G45" s="40"/>
      <c r="H45" s="40"/>
      <c r="I45" s="146"/>
      <c r="J45" s="40"/>
      <c r="K45" s="40"/>
      <c r="L45" s="44"/>
    </row>
    <row r="46" s="1" customFormat="1" ht="6.96" customHeight="1">
      <c r="B46" s="39"/>
      <c r="C46" s="40"/>
      <c r="D46" s="40"/>
      <c r="E46" s="40"/>
      <c r="F46" s="40"/>
      <c r="G46" s="40"/>
      <c r="H46" s="40"/>
      <c r="I46" s="146"/>
      <c r="J46" s="40"/>
      <c r="K46" s="40"/>
      <c r="L46" s="44"/>
    </row>
    <row r="47" s="1" customFormat="1" ht="12" customHeight="1">
      <c r="B47" s="39"/>
      <c r="C47" s="33" t="s">
        <v>16</v>
      </c>
      <c r="D47" s="40"/>
      <c r="E47" s="40"/>
      <c r="F47" s="40"/>
      <c r="G47" s="40"/>
      <c r="H47" s="40"/>
      <c r="I47" s="146"/>
      <c r="J47" s="40"/>
      <c r="K47" s="40"/>
      <c r="L47" s="44"/>
    </row>
    <row r="48" s="1" customFormat="1" ht="16.5" customHeight="1">
      <c r="B48" s="39"/>
      <c r="C48" s="40"/>
      <c r="D48" s="40"/>
      <c r="E48" s="175" t="str">
        <f>E7</f>
        <v>Ulice Školní, Šumperk</v>
      </c>
      <c r="F48" s="33"/>
      <c r="G48" s="33"/>
      <c r="H48" s="33"/>
      <c r="I48" s="146"/>
      <c r="J48" s="40"/>
      <c r="K48" s="40"/>
      <c r="L48" s="44"/>
    </row>
    <row r="49" s="1" customFormat="1" ht="12" customHeight="1">
      <c r="B49" s="39"/>
      <c r="C49" s="33" t="s">
        <v>134</v>
      </c>
      <c r="D49" s="40"/>
      <c r="E49" s="40"/>
      <c r="F49" s="40"/>
      <c r="G49" s="40"/>
      <c r="H49" s="40"/>
      <c r="I49" s="146"/>
      <c r="J49" s="40"/>
      <c r="K49" s="40"/>
      <c r="L49" s="44"/>
    </row>
    <row r="50" s="1" customFormat="1" ht="16.5" customHeight="1">
      <c r="B50" s="39"/>
      <c r="C50" s="40"/>
      <c r="D50" s="40"/>
      <c r="E50" s="69" t="str">
        <f>E9</f>
        <v>SO 402 NN - Přeložka vedení UPC - neuznatelné náklady</v>
      </c>
      <c r="F50" s="40"/>
      <c r="G50" s="40"/>
      <c r="H50" s="40"/>
      <c r="I50" s="146"/>
      <c r="J50" s="40"/>
      <c r="K50" s="40"/>
      <c r="L50" s="44"/>
    </row>
    <row r="51" s="1" customFormat="1" ht="6.96" customHeight="1">
      <c r="B51" s="39"/>
      <c r="C51" s="40"/>
      <c r="D51" s="40"/>
      <c r="E51" s="40"/>
      <c r="F51" s="40"/>
      <c r="G51" s="40"/>
      <c r="H51" s="40"/>
      <c r="I51" s="146"/>
      <c r="J51" s="40"/>
      <c r="K51" s="40"/>
      <c r="L51" s="44"/>
    </row>
    <row r="52" s="1" customFormat="1" ht="12" customHeight="1">
      <c r="B52" s="39"/>
      <c r="C52" s="33" t="s">
        <v>21</v>
      </c>
      <c r="D52" s="40"/>
      <c r="E52" s="40"/>
      <c r="F52" s="28" t="str">
        <f>F12</f>
        <v xml:space="preserve"> </v>
      </c>
      <c r="G52" s="40"/>
      <c r="H52" s="40"/>
      <c r="I52" s="148" t="s">
        <v>23</v>
      </c>
      <c r="J52" s="72" t="str">
        <f>IF(J12="","",J12)</f>
        <v>19. 2. 2019</v>
      </c>
      <c r="K52" s="40"/>
      <c r="L52" s="44"/>
    </row>
    <row r="53" s="1" customFormat="1" ht="6.96" customHeight="1">
      <c r="B53" s="39"/>
      <c r="C53" s="40"/>
      <c r="D53" s="40"/>
      <c r="E53" s="40"/>
      <c r="F53" s="40"/>
      <c r="G53" s="40"/>
      <c r="H53" s="40"/>
      <c r="I53" s="146"/>
      <c r="J53" s="40"/>
      <c r="K53" s="40"/>
      <c r="L53" s="44"/>
    </row>
    <row r="54" s="1" customFormat="1" ht="15.15" customHeight="1">
      <c r="B54" s="39"/>
      <c r="C54" s="33" t="s">
        <v>25</v>
      </c>
      <c r="D54" s="40"/>
      <c r="E54" s="40"/>
      <c r="F54" s="28" t="str">
        <f>E15</f>
        <v>Město Šumperk</v>
      </c>
      <c r="G54" s="40"/>
      <c r="H54" s="40"/>
      <c r="I54" s="148" t="s">
        <v>33</v>
      </c>
      <c r="J54" s="37" t="str">
        <f>E21</f>
        <v>PROJEKCE s.r.o.</v>
      </c>
      <c r="K54" s="40"/>
      <c r="L54" s="44"/>
    </row>
    <row r="55" s="1" customFormat="1" ht="27.9" customHeight="1">
      <c r="B55" s="39"/>
      <c r="C55" s="33" t="s">
        <v>31</v>
      </c>
      <c r="D55" s="40"/>
      <c r="E55" s="40"/>
      <c r="F55" s="28" t="str">
        <f>IF(E18="","",E18)</f>
        <v>Vyplň údaj</v>
      </c>
      <c r="G55" s="40"/>
      <c r="H55" s="40"/>
      <c r="I55" s="148" t="s">
        <v>38</v>
      </c>
      <c r="J55" s="37" t="str">
        <f>E24</f>
        <v>Petr Slezák, CS ÚRS 2019 01</v>
      </c>
      <c r="K55" s="40"/>
      <c r="L55" s="44"/>
    </row>
    <row r="56" s="1" customFormat="1" ht="10.32" customHeight="1">
      <c r="B56" s="39"/>
      <c r="C56" s="40"/>
      <c r="D56" s="40"/>
      <c r="E56" s="40"/>
      <c r="F56" s="40"/>
      <c r="G56" s="40"/>
      <c r="H56" s="40"/>
      <c r="I56" s="146"/>
      <c r="J56" s="40"/>
      <c r="K56" s="40"/>
      <c r="L56" s="44"/>
    </row>
    <row r="57" s="1" customFormat="1" ht="29.28" customHeight="1">
      <c r="B57" s="39"/>
      <c r="C57" s="176" t="s">
        <v>139</v>
      </c>
      <c r="D57" s="177"/>
      <c r="E57" s="177"/>
      <c r="F57" s="177"/>
      <c r="G57" s="177"/>
      <c r="H57" s="177"/>
      <c r="I57" s="178"/>
      <c r="J57" s="179" t="s">
        <v>140</v>
      </c>
      <c r="K57" s="177"/>
      <c r="L57" s="44"/>
    </row>
    <row r="58" s="1" customFormat="1" ht="10.32" customHeight="1">
      <c r="B58" s="39"/>
      <c r="C58" s="40"/>
      <c r="D58" s="40"/>
      <c r="E58" s="40"/>
      <c r="F58" s="40"/>
      <c r="G58" s="40"/>
      <c r="H58" s="40"/>
      <c r="I58" s="146"/>
      <c r="J58" s="40"/>
      <c r="K58" s="40"/>
      <c r="L58" s="44"/>
    </row>
    <row r="59" s="1" customFormat="1" ht="22.8" customHeight="1">
      <c r="B59" s="39"/>
      <c r="C59" s="180" t="s">
        <v>74</v>
      </c>
      <c r="D59" s="40"/>
      <c r="E59" s="40"/>
      <c r="F59" s="40"/>
      <c r="G59" s="40"/>
      <c r="H59" s="40"/>
      <c r="I59" s="146"/>
      <c r="J59" s="102">
        <f>J83</f>
        <v>0</v>
      </c>
      <c r="K59" s="40"/>
      <c r="L59" s="44"/>
      <c r="AU59" s="18" t="s">
        <v>141</v>
      </c>
    </row>
    <row r="60" s="8" customFormat="1" ht="24.96" customHeight="1">
      <c r="B60" s="181"/>
      <c r="C60" s="182"/>
      <c r="D60" s="183" t="s">
        <v>2128</v>
      </c>
      <c r="E60" s="184"/>
      <c r="F60" s="184"/>
      <c r="G60" s="184"/>
      <c r="H60" s="184"/>
      <c r="I60" s="185"/>
      <c r="J60" s="186">
        <f>J84</f>
        <v>0</v>
      </c>
      <c r="K60" s="182"/>
      <c r="L60" s="187"/>
    </row>
    <row r="61" s="9" customFormat="1" ht="19.92" customHeight="1">
      <c r="B61" s="188"/>
      <c r="C61" s="125"/>
      <c r="D61" s="189" t="s">
        <v>2129</v>
      </c>
      <c r="E61" s="190"/>
      <c r="F61" s="190"/>
      <c r="G61" s="190"/>
      <c r="H61" s="190"/>
      <c r="I61" s="191"/>
      <c r="J61" s="192">
        <f>J85</f>
        <v>0</v>
      </c>
      <c r="K61" s="125"/>
      <c r="L61" s="193"/>
    </row>
    <row r="62" s="8" customFormat="1" ht="24.96" customHeight="1">
      <c r="B62" s="181"/>
      <c r="C62" s="182"/>
      <c r="D62" s="183" t="s">
        <v>2130</v>
      </c>
      <c r="E62" s="184"/>
      <c r="F62" s="184"/>
      <c r="G62" s="184"/>
      <c r="H62" s="184"/>
      <c r="I62" s="185"/>
      <c r="J62" s="186">
        <f>J124</f>
        <v>0</v>
      </c>
      <c r="K62" s="182"/>
      <c r="L62" s="187"/>
    </row>
    <row r="63" s="9" customFormat="1" ht="19.92" customHeight="1">
      <c r="B63" s="188"/>
      <c r="C63" s="125"/>
      <c r="D63" s="189" t="s">
        <v>2131</v>
      </c>
      <c r="E63" s="190"/>
      <c r="F63" s="190"/>
      <c r="G63" s="190"/>
      <c r="H63" s="190"/>
      <c r="I63" s="191"/>
      <c r="J63" s="192">
        <f>J125</f>
        <v>0</v>
      </c>
      <c r="K63" s="125"/>
      <c r="L63" s="193"/>
    </row>
    <row r="64" s="1" customFormat="1" ht="21.84" customHeight="1">
      <c r="B64" s="39"/>
      <c r="C64" s="40"/>
      <c r="D64" s="40"/>
      <c r="E64" s="40"/>
      <c r="F64" s="40"/>
      <c r="G64" s="40"/>
      <c r="H64" s="40"/>
      <c r="I64" s="146"/>
      <c r="J64" s="40"/>
      <c r="K64" s="40"/>
      <c r="L64" s="44"/>
    </row>
    <row r="65" s="1" customFormat="1" ht="6.96" customHeight="1">
      <c r="B65" s="59"/>
      <c r="C65" s="60"/>
      <c r="D65" s="60"/>
      <c r="E65" s="60"/>
      <c r="F65" s="60"/>
      <c r="G65" s="60"/>
      <c r="H65" s="60"/>
      <c r="I65" s="171"/>
      <c r="J65" s="60"/>
      <c r="K65" s="60"/>
      <c r="L65" s="44"/>
    </row>
    <row r="69" s="1" customFormat="1" ht="6.96" customHeight="1">
      <c r="B69" s="61"/>
      <c r="C69" s="62"/>
      <c r="D69" s="62"/>
      <c r="E69" s="62"/>
      <c r="F69" s="62"/>
      <c r="G69" s="62"/>
      <c r="H69" s="62"/>
      <c r="I69" s="174"/>
      <c r="J69" s="62"/>
      <c r="K69" s="62"/>
      <c r="L69" s="44"/>
    </row>
    <row r="70" s="1" customFormat="1" ht="24.96" customHeight="1">
      <c r="B70" s="39"/>
      <c r="C70" s="24" t="s">
        <v>150</v>
      </c>
      <c r="D70" s="40"/>
      <c r="E70" s="40"/>
      <c r="F70" s="40"/>
      <c r="G70" s="40"/>
      <c r="H70" s="40"/>
      <c r="I70" s="146"/>
      <c r="J70" s="40"/>
      <c r="K70" s="40"/>
      <c r="L70" s="44"/>
    </row>
    <row r="71" s="1" customFormat="1" ht="6.96" customHeight="1">
      <c r="B71" s="39"/>
      <c r="C71" s="40"/>
      <c r="D71" s="40"/>
      <c r="E71" s="40"/>
      <c r="F71" s="40"/>
      <c r="G71" s="40"/>
      <c r="H71" s="40"/>
      <c r="I71" s="146"/>
      <c r="J71" s="40"/>
      <c r="K71" s="40"/>
      <c r="L71" s="44"/>
    </row>
    <row r="72" s="1" customFormat="1" ht="12" customHeight="1">
      <c r="B72" s="39"/>
      <c r="C72" s="33" t="s">
        <v>16</v>
      </c>
      <c r="D72" s="40"/>
      <c r="E72" s="40"/>
      <c r="F72" s="40"/>
      <c r="G72" s="40"/>
      <c r="H72" s="40"/>
      <c r="I72" s="146"/>
      <c r="J72" s="40"/>
      <c r="K72" s="40"/>
      <c r="L72" s="44"/>
    </row>
    <row r="73" s="1" customFormat="1" ht="16.5" customHeight="1">
      <c r="B73" s="39"/>
      <c r="C73" s="40"/>
      <c r="D73" s="40"/>
      <c r="E73" s="175" t="str">
        <f>E7</f>
        <v>Ulice Školní, Šumperk</v>
      </c>
      <c r="F73" s="33"/>
      <c r="G73" s="33"/>
      <c r="H73" s="33"/>
      <c r="I73" s="146"/>
      <c r="J73" s="40"/>
      <c r="K73" s="40"/>
      <c r="L73" s="44"/>
    </row>
    <row r="74" s="1" customFormat="1" ht="12" customHeight="1">
      <c r="B74" s="39"/>
      <c r="C74" s="33" t="s">
        <v>134</v>
      </c>
      <c r="D74" s="40"/>
      <c r="E74" s="40"/>
      <c r="F74" s="40"/>
      <c r="G74" s="40"/>
      <c r="H74" s="40"/>
      <c r="I74" s="146"/>
      <c r="J74" s="40"/>
      <c r="K74" s="40"/>
      <c r="L74" s="44"/>
    </row>
    <row r="75" s="1" customFormat="1" ht="16.5" customHeight="1">
      <c r="B75" s="39"/>
      <c r="C75" s="40"/>
      <c r="D75" s="40"/>
      <c r="E75" s="69" t="str">
        <f>E9</f>
        <v>SO 402 NN - Přeložka vedení UPC - neuznatelné náklady</v>
      </c>
      <c r="F75" s="40"/>
      <c r="G75" s="40"/>
      <c r="H75" s="40"/>
      <c r="I75" s="146"/>
      <c r="J75" s="40"/>
      <c r="K75" s="40"/>
      <c r="L75" s="44"/>
    </row>
    <row r="76" s="1" customFormat="1" ht="6.96" customHeight="1">
      <c r="B76" s="39"/>
      <c r="C76" s="40"/>
      <c r="D76" s="40"/>
      <c r="E76" s="40"/>
      <c r="F76" s="40"/>
      <c r="G76" s="40"/>
      <c r="H76" s="40"/>
      <c r="I76" s="146"/>
      <c r="J76" s="40"/>
      <c r="K76" s="40"/>
      <c r="L76" s="44"/>
    </row>
    <row r="77" s="1" customFormat="1" ht="12" customHeight="1">
      <c r="B77" s="39"/>
      <c r="C77" s="33" t="s">
        <v>21</v>
      </c>
      <c r="D77" s="40"/>
      <c r="E77" s="40"/>
      <c r="F77" s="28" t="str">
        <f>F12</f>
        <v xml:space="preserve"> </v>
      </c>
      <c r="G77" s="40"/>
      <c r="H77" s="40"/>
      <c r="I77" s="148" t="s">
        <v>23</v>
      </c>
      <c r="J77" s="72" t="str">
        <f>IF(J12="","",J12)</f>
        <v>19. 2. 2019</v>
      </c>
      <c r="K77" s="40"/>
      <c r="L77" s="44"/>
    </row>
    <row r="78" s="1" customFormat="1" ht="6.96" customHeight="1">
      <c r="B78" s="39"/>
      <c r="C78" s="40"/>
      <c r="D78" s="40"/>
      <c r="E78" s="40"/>
      <c r="F78" s="40"/>
      <c r="G78" s="40"/>
      <c r="H78" s="40"/>
      <c r="I78" s="146"/>
      <c r="J78" s="40"/>
      <c r="K78" s="40"/>
      <c r="L78" s="44"/>
    </row>
    <row r="79" s="1" customFormat="1" ht="15.15" customHeight="1">
      <c r="B79" s="39"/>
      <c r="C79" s="33" t="s">
        <v>25</v>
      </c>
      <c r="D79" s="40"/>
      <c r="E79" s="40"/>
      <c r="F79" s="28" t="str">
        <f>E15</f>
        <v>Město Šumperk</v>
      </c>
      <c r="G79" s="40"/>
      <c r="H79" s="40"/>
      <c r="I79" s="148" t="s">
        <v>33</v>
      </c>
      <c r="J79" s="37" t="str">
        <f>E21</f>
        <v>PROJEKCE s.r.o.</v>
      </c>
      <c r="K79" s="40"/>
      <c r="L79" s="44"/>
    </row>
    <row r="80" s="1" customFormat="1" ht="27.9" customHeight="1">
      <c r="B80" s="39"/>
      <c r="C80" s="33" t="s">
        <v>31</v>
      </c>
      <c r="D80" s="40"/>
      <c r="E80" s="40"/>
      <c r="F80" s="28" t="str">
        <f>IF(E18="","",E18)</f>
        <v>Vyplň údaj</v>
      </c>
      <c r="G80" s="40"/>
      <c r="H80" s="40"/>
      <c r="I80" s="148" t="s">
        <v>38</v>
      </c>
      <c r="J80" s="37" t="str">
        <f>E24</f>
        <v>Petr Slezák, CS ÚRS 2019 01</v>
      </c>
      <c r="K80" s="40"/>
      <c r="L80" s="44"/>
    </row>
    <row r="81" s="1" customFormat="1" ht="10.32" customHeight="1">
      <c r="B81" s="39"/>
      <c r="C81" s="40"/>
      <c r="D81" s="40"/>
      <c r="E81" s="40"/>
      <c r="F81" s="40"/>
      <c r="G81" s="40"/>
      <c r="H81" s="40"/>
      <c r="I81" s="146"/>
      <c r="J81" s="40"/>
      <c r="K81" s="40"/>
      <c r="L81" s="44"/>
    </row>
    <row r="82" s="10" customFormat="1" ht="29.28" customHeight="1">
      <c r="B82" s="194"/>
      <c r="C82" s="195" t="s">
        <v>151</v>
      </c>
      <c r="D82" s="196" t="s">
        <v>61</v>
      </c>
      <c r="E82" s="196" t="s">
        <v>57</v>
      </c>
      <c r="F82" s="196" t="s">
        <v>58</v>
      </c>
      <c r="G82" s="196" t="s">
        <v>152</v>
      </c>
      <c r="H82" s="196" t="s">
        <v>153</v>
      </c>
      <c r="I82" s="197" t="s">
        <v>154</v>
      </c>
      <c r="J82" s="196" t="s">
        <v>140</v>
      </c>
      <c r="K82" s="198" t="s">
        <v>155</v>
      </c>
      <c r="L82" s="199"/>
      <c r="M82" s="92" t="s">
        <v>19</v>
      </c>
      <c r="N82" s="93" t="s">
        <v>46</v>
      </c>
      <c r="O82" s="93" t="s">
        <v>156</v>
      </c>
      <c r="P82" s="93" t="s">
        <v>157</v>
      </c>
      <c r="Q82" s="93" t="s">
        <v>158</v>
      </c>
      <c r="R82" s="93" t="s">
        <v>159</v>
      </c>
      <c r="S82" s="93" t="s">
        <v>160</v>
      </c>
      <c r="T82" s="94" t="s">
        <v>161</v>
      </c>
    </row>
    <row r="83" s="1" customFormat="1" ht="22.8" customHeight="1">
      <c r="B83" s="39"/>
      <c r="C83" s="99" t="s">
        <v>162</v>
      </c>
      <c r="D83" s="40"/>
      <c r="E83" s="40"/>
      <c r="F83" s="40"/>
      <c r="G83" s="40"/>
      <c r="H83" s="40"/>
      <c r="I83" s="146"/>
      <c r="J83" s="200">
        <f>BK83</f>
        <v>0</v>
      </c>
      <c r="K83" s="40"/>
      <c r="L83" s="44"/>
      <c r="M83" s="95"/>
      <c r="N83" s="96"/>
      <c r="O83" s="96"/>
      <c r="P83" s="201">
        <f>P84+P124</f>
        <v>0</v>
      </c>
      <c r="Q83" s="96"/>
      <c r="R83" s="201">
        <f>R84+R124</f>
        <v>3.2480000000000002</v>
      </c>
      <c r="S83" s="96"/>
      <c r="T83" s="202">
        <f>T84+T124</f>
        <v>0</v>
      </c>
      <c r="AT83" s="18" t="s">
        <v>75</v>
      </c>
      <c r="AU83" s="18" t="s">
        <v>141</v>
      </c>
      <c r="BK83" s="203">
        <f>BK84+BK124</f>
        <v>0</v>
      </c>
    </row>
    <row r="84" s="11" customFormat="1" ht="25.92" customHeight="1">
      <c r="B84" s="204"/>
      <c r="C84" s="205"/>
      <c r="D84" s="206" t="s">
        <v>75</v>
      </c>
      <c r="E84" s="207" t="s">
        <v>2132</v>
      </c>
      <c r="F84" s="207" t="s">
        <v>2133</v>
      </c>
      <c r="G84" s="205"/>
      <c r="H84" s="205"/>
      <c r="I84" s="208"/>
      <c r="J84" s="209">
        <f>BK84</f>
        <v>0</v>
      </c>
      <c r="K84" s="205"/>
      <c r="L84" s="210"/>
      <c r="M84" s="211"/>
      <c r="N84" s="212"/>
      <c r="O84" s="212"/>
      <c r="P84" s="213">
        <f>P85</f>
        <v>0</v>
      </c>
      <c r="Q84" s="212"/>
      <c r="R84" s="213">
        <f>R85</f>
        <v>0</v>
      </c>
      <c r="S84" s="212"/>
      <c r="T84" s="214">
        <f>T85</f>
        <v>0</v>
      </c>
      <c r="AR84" s="215" t="s">
        <v>85</v>
      </c>
      <c r="AT84" s="216" t="s">
        <v>75</v>
      </c>
      <c r="AU84" s="216" t="s">
        <v>76</v>
      </c>
      <c r="AY84" s="215" t="s">
        <v>165</v>
      </c>
      <c r="BK84" s="217">
        <f>BK85</f>
        <v>0</v>
      </c>
    </row>
    <row r="85" s="11" customFormat="1" ht="22.8" customHeight="1">
      <c r="B85" s="204"/>
      <c r="C85" s="205"/>
      <c r="D85" s="206" t="s">
        <v>75</v>
      </c>
      <c r="E85" s="218" t="s">
        <v>2134</v>
      </c>
      <c r="F85" s="218" t="s">
        <v>2135</v>
      </c>
      <c r="G85" s="205"/>
      <c r="H85" s="205"/>
      <c r="I85" s="208"/>
      <c r="J85" s="219">
        <f>BK85</f>
        <v>0</v>
      </c>
      <c r="K85" s="205"/>
      <c r="L85" s="210"/>
      <c r="M85" s="211"/>
      <c r="N85" s="212"/>
      <c r="O85" s="212"/>
      <c r="P85" s="213">
        <f>SUM(P86:P123)</f>
        <v>0</v>
      </c>
      <c r="Q85" s="212"/>
      <c r="R85" s="213">
        <f>SUM(R86:R123)</f>
        <v>0</v>
      </c>
      <c r="S85" s="212"/>
      <c r="T85" s="214">
        <f>SUM(T86:T123)</f>
        <v>0</v>
      </c>
      <c r="AR85" s="215" t="s">
        <v>85</v>
      </c>
      <c r="AT85" s="216" t="s">
        <v>75</v>
      </c>
      <c r="AU85" s="216" t="s">
        <v>83</v>
      </c>
      <c r="AY85" s="215" t="s">
        <v>165</v>
      </c>
      <c r="BK85" s="217">
        <f>SUM(BK86:BK123)</f>
        <v>0</v>
      </c>
    </row>
    <row r="86" s="1" customFormat="1" ht="16.5" customHeight="1">
      <c r="B86" s="39"/>
      <c r="C86" s="220" t="s">
        <v>83</v>
      </c>
      <c r="D86" s="220" t="s">
        <v>167</v>
      </c>
      <c r="E86" s="221" t="s">
        <v>2136</v>
      </c>
      <c r="F86" s="222" t="s">
        <v>2137</v>
      </c>
      <c r="G86" s="223" t="s">
        <v>197</v>
      </c>
      <c r="H86" s="224">
        <v>5</v>
      </c>
      <c r="I86" s="225"/>
      <c r="J86" s="226">
        <f>ROUND(I86*H86,2)</f>
        <v>0</v>
      </c>
      <c r="K86" s="222" t="s">
        <v>367</v>
      </c>
      <c r="L86" s="44"/>
      <c r="M86" s="227" t="s">
        <v>19</v>
      </c>
      <c r="N86" s="228" t="s">
        <v>47</v>
      </c>
      <c r="O86" s="84"/>
      <c r="P86" s="229">
        <f>O86*H86</f>
        <v>0</v>
      </c>
      <c r="Q86" s="229">
        <v>0</v>
      </c>
      <c r="R86" s="229">
        <f>Q86*H86</f>
        <v>0</v>
      </c>
      <c r="S86" s="229">
        <v>0</v>
      </c>
      <c r="T86" s="230">
        <f>S86*H86</f>
        <v>0</v>
      </c>
      <c r="AR86" s="231" t="s">
        <v>178</v>
      </c>
      <c r="AT86" s="231" t="s">
        <v>167</v>
      </c>
      <c r="AU86" s="231" t="s">
        <v>85</v>
      </c>
      <c r="AY86" s="18" t="s">
        <v>165</v>
      </c>
      <c r="BE86" s="232">
        <f>IF(N86="základní",J86,0)</f>
        <v>0</v>
      </c>
      <c r="BF86" s="232">
        <f>IF(N86="snížená",J86,0)</f>
        <v>0</v>
      </c>
      <c r="BG86" s="232">
        <f>IF(N86="zákl. přenesená",J86,0)</f>
        <v>0</v>
      </c>
      <c r="BH86" s="232">
        <f>IF(N86="sníž. přenesená",J86,0)</f>
        <v>0</v>
      </c>
      <c r="BI86" s="232">
        <f>IF(N86="nulová",J86,0)</f>
        <v>0</v>
      </c>
      <c r="BJ86" s="18" t="s">
        <v>83</v>
      </c>
      <c r="BK86" s="232">
        <f>ROUND(I86*H86,2)</f>
        <v>0</v>
      </c>
      <c r="BL86" s="18" t="s">
        <v>178</v>
      </c>
      <c r="BM86" s="231" t="s">
        <v>2138</v>
      </c>
    </row>
    <row r="87" s="1" customFormat="1">
      <c r="B87" s="39"/>
      <c r="C87" s="40"/>
      <c r="D87" s="233" t="s">
        <v>174</v>
      </c>
      <c r="E87" s="40"/>
      <c r="F87" s="234" t="s">
        <v>2139</v>
      </c>
      <c r="G87" s="40"/>
      <c r="H87" s="40"/>
      <c r="I87" s="146"/>
      <c r="J87" s="40"/>
      <c r="K87" s="40"/>
      <c r="L87" s="44"/>
      <c r="M87" s="235"/>
      <c r="N87" s="84"/>
      <c r="O87" s="84"/>
      <c r="P87" s="84"/>
      <c r="Q87" s="84"/>
      <c r="R87" s="84"/>
      <c r="S87" s="84"/>
      <c r="T87" s="85"/>
      <c r="AT87" s="18" t="s">
        <v>174</v>
      </c>
      <c r="AU87" s="18" t="s">
        <v>85</v>
      </c>
    </row>
    <row r="88" s="1" customFormat="1">
      <c r="B88" s="39"/>
      <c r="C88" s="40"/>
      <c r="D88" s="233" t="s">
        <v>369</v>
      </c>
      <c r="E88" s="40"/>
      <c r="F88" s="278" t="s">
        <v>944</v>
      </c>
      <c r="G88" s="40"/>
      <c r="H88" s="40"/>
      <c r="I88" s="146"/>
      <c r="J88" s="40"/>
      <c r="K88" s="40"/>
      <c r="L88" s="44"/>
      <c r="M88" s="235"/>
      <c r="N88" s="84"/>
      <c r="O88" s="84"/>
      <c r="P88" s="84"/>
      <c r="Q88" s="84"/>
      <c r="R88" s="84"/>
      <c r="S88" s="84"/>
      <c r="T88" s="85"/>
      <c r="AT88" s="18" t="s">
        <v>369</v>
      </c>
      <c r="AU88" s="18" t="s">
        <v>85</v>
      </c>
    </row>
    <row r="89" s="1" customFormat="1" ht="16.5" customHeight="1">
      <c r="B89" s="39"/>
      <c r="C89" s="220" t="s">
        <v>85</v>
      </c>
      <c r="D89" s="220" t="s">
        <v>167</v>
      </c>
      <c r="E89" s="221" t="s">
        <v>2140</v>
      </c>
      <c r="F89" s="222" t="s">
        <v>2141</v>
      </c>
      <c r="G89" s="223" t="s">
        <v>197</v>
      </c>
      <c r="H89" s="224">
        <v>16</v>
      </c>
      <c r="I89" s="225"/>
      <c r="J89" s="226">
        <f>ROUND(I89*H89,2)</f>
        <v>0</v>
      </c>
      <c r="K89" s="222" t="s">
        <v>367</v>
      </c>
      <c r="L89" s="44"/>
      <c r="M89" s="227" t="s">
        <v>19</v>
      </c>
      <c r="N89" s="228" t="s">
        <v>47</v>
      </c>
      <c r="O89" s="84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1" t="s">
        <v>178</v>
      </c>
      <c r="AT89" s="231" t="s">
        <v>167</v>
      </c>
      <c r="AU89" s="231" t="s">
        <v>85</v>
      </c>
      <c r="AY89" s="18" t="s">
        <v>165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18" t="s">
        <v>83</v>
      </c>
      <c r="BK89" s="232">
        <f>ROUND(I89*H89,2)</f>
        <v>0</v>
      </c>
      <c r="BL89" s="18" t="s">
        <v>178</v>
      </c>
      <c r="BM89" s="231" t="s">
        <v>2142</v>
      </c>
    </row>
    <row r="90" s="1" customFormat="1">
      <c r="B90" s="39"/>
      <c r="C90" s="40"/>
      <c r="D90" s="233" t="s">
        <v>174</v>
      </c>
      <c r="E90" s="40"/>
      <c r="F90" s="234" t="s">
        <v>2141</v>
      </c>
      <c r="G90" s="40"/>
      <c r="H90" s="40"/>
      <c r="I90" s="146"/>
      <c r="J90" s="40"/>
      <c r="K90" s="40"/>
      <c r="L90" s="44"/>
      <c r="M90" s="235"/>
      <c r="N90" s="84"/>
      <c r="O90" s="84"/>
      <c r="P90" s="84"/>
      <c r="Q90" s="84"/>
      <c r="R90" s="84"/>
      <c r="S90" s="84"/>
      <c r="T90" s="85"/>
      <c r="AT90" s="18" t="s">
        <v>174</v>
      </c>
      <c r="AU90" s="18" t="s">
        <v>85</v>
      </c>
    </row>
    <row r="91" s="1" customFormat="1">
      <c r="B91" s="39"/>
      <c r="C91" s="40"/>
      <c r="D91" s="233" t="s">
        <v>369</v>
      </c>
      <c r="E91" s="40"/>
      <c r="F91" s="278" t="s">
        <v>2143</v>
      </c>
      <c r="G91" s="40"/>
      <c r="H91" s="40"/>
      <c r="I91" s="146"/>
      <c r="J91" s="40"/>
      <c r="K91" s="40"/>
      <c r="L91" s="44"/>
      <c r="M91" s="235"/>
      <c r="N91" s="84"/>
      <c r="O91" s="84"/>
      <c r="P91" s="84"/>
      <c r="Q91" s="84"/>
      <c r="R91" s="84"/>
      <c r="S91" s="84"/>
      <c r="T91" s="85"/>
      <c r="AT91" s="18" t="s">
        <v>369</v>
      </c>
      <c r="AU91" s="18" t="s">
        <v>85</v>
      </c>
    </row>
    <row r="92" s="1" customFormat="1" ht="16.5" customHeight="1">
      <c r="B92" s="39"/>
      <c r="C92" s="220" t="s">
        <v>188</v>
      </c>
      <c r="D92" s="220" t="s">
        <v>167</v>
      </c>
      <c r="E92" s="221" t="s">
        <v>2144</v>
      </c>
      <c r="F92" s="222" t="s">
        <v>2145</v>
      </c>
      <c r="G92" s="223" t="s">
        <v>197</v>
      </c>
      <c r="H92" s="224">
        <v>20</v>
      </c>
      <c r="I92" s="225"/>
      <c r="J92" s="226">
        <f>ROUND(I92*H92,2)</f>
        <v>0</v>
      </c>
      <c r="K92" s="222" t="s">
        <v>367</v>
      </c>
      <c r="L92" s="44"/>
      <c r="M92" s="227" t="s">
        <v>19</v>
      </c>
      <c r="N92" s="228" t="s">
        <v>47</v>
      </c>
      <c r="O92" s="84"/>
      <c r="P92" s="229">
        <f>O92*H92</f>
        <v>0</v>
      </c>
      <c r="Q92" s="229">
        <v>0</v>
      </c>
      <c r="R92" s="229">
        <f>Q92*H92</f>
        <v>0</v>
      </c>
      <c r="S92" s="229">
        <v>0</v>
      </c>
      <c r="T92" s="230">
        <f>S92*H92</f>
        <v>0</v>
      </c>
      <c r="AR92" s="231" t="s">
        <v>178</v>
      </c>
      <c r="AT92" s="231" t="s">
        <v>167</v>
      </c>
      <c r="AU92" s="231" t="s">
        <v>85</v>
      </c>
      <c r="AY92" s="18" t="s">
        <v>165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18" t="s">
        <v>83</v>
      </c>
      <c r="BK92" s="232">
        <f>ROUND(I92*H92,2)</f>
        <v>0</v>
      </c>
      <c r="BL92" s="18" t="s">
        <v>178</v>
      </c>
      <c r="BM92" s="231" t="s">
        <v>2146</v>
      </c>
    </row>
    <row r="93" s="1" customFormat="1">
      <c r="B93" s="39"/>
      <c r="C93" s="40"/>
      <c r="D93" s="233" t="s">
        <v>174</v>
      </c>
      <c r="E93" s="40"/>
      <c r="F93" s="234" t="s">
        <v>2147</v>
      </c>
      <c r="G93" s="40"/>
      <c r="H93" s="40"/>
      <c r="I93" s="146"/>
      <c r="J93" s="40"/>
      <c r="K93" s="40"/>
      <c r="L93" s="44"/>
      <c r="M93" s="235"/>
      <c r="N93" s="84"/>
      <c r="O93" s="84"/>
      <c r="P93" s="84"/>
      <c r="Q93" s="84"/>
      <c r="R93" s="84"/>
      <c r="S93" s="84"/>
      <c r="T93" s="85"/>
      <c r="AT93" s="18" t="s">
        <v>174</v>
      </c>
      <c r="AU93" s="18" t="s">
        <v>85</v>
      </c>
    </row>
    <row r="94" s="1" customFormat="1">
      <c r="B94" s="39"/>
      <c r="C94" s="40"/>
      <c r="D94" s="233" t="s">
        <v>369</v>
      </c>
      <c r="E94" s="40"/>
      <c r="F94" s="278" t="s">
        <v>370</v>
      </c>
      <c r="G94" s="40"/>
      <c r="H94" s="40"/>
      <c r="I94" s="146"/>
      <c r="J94" s="40"/>
      <c r="K94" s="40"/>
      <c r="L94" s="44"/>
      <c r="M94" s="235"/>
      <c r="N94" s="84"/>
      <c r="O94" s="84"/>
      <c r="P94" s="84"/>
      <c r="Q94" s="84"/>
      <c r="R94" s="84"/>
      <c r="S94" s="84"/>
      <c r="T94" s="85"/>
      <c r="AT94" s="18" t="s">
        <v>369</v>
      </c>
      <c r="AU94" s="18" t="s">
        <v>85</v>
      </c>
    </row>
    <row r="95" s="1" customFormat="1" ht="16.5" customHeight="1">
      <c r="B95" s="39"/>
      <c r="C95" s="220" t="s">
        <v>172</v>
      </c>
      <c r="D95" s="220" t="s">
        <v>167</v>
      </c>
      <c r="E95" s="221" t="s">
        <v>2148</v>
      </c>
      <c r="F95" s="222" t="s">
        <v>2149</v>
      </c>
      <c r="G95" s="223" t="s">
        <v>324</v>
      </c>
      <c r="H95" s="224">
        <v>2</v>
      </c>
      <c r="I95" s="225"/>
      <c r="J95" s="226">
        <f>ROUND(I95*H95,2)</f>
        <v>0</v>
      </c>
      <c r="K95" s="222" t="s">
        <v>367</v>
      </c>
      <c r="L95" s="44"/>
      <c r="M95" s="227" t="s">
        <v>19</v>
      </c>
      <c r="N95" s="228" t="s">
        <v>47</v>
      </c>
      <c r="O95" s="84"/>
      <c r="P95" s="229">
        <f>O95*H95</f>
        <v>0</v>
      </c>
      <c r="Q95" s="229">
        <v>0</v>
      </c>
      <c r="R95" s="229">
        <f>Q95*H95</f>
        <v>0</v>
      </c>
      <c r="S95" s="229">
        <v>0</v>
      </c>
      <c r="T95" s="230">
        <f>S95*H95</f>
        <v>0</v>
      </c>
      <c r="AR95" s="231" t="s">
        <v>178</v>
      </c>
      <c r="AT95" s="231" t="s">
        <v>167</v>
      </c>
      <c r="AU95" s="231" t="s">
        <v>85</v>
      </c>
      <c r="AY95" s="18" t="s">
        <v>165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18" t="s">
        <v>83</v>
      </c>
      <c r="BK95" s="232">
        <f>ROUND(I95*H95,2)</f>
        <v>0</v>
      </c>
      <c r="BL95" s="18" t="s">
        <v>178</v>
      </c>
      <c r="BM95" s="231" t="s">
        <v>2150</v>
      </c>
    </row>
    <row r="96" s="1" customFormat="1">
      <c r="B96" s="39"/>
      <c r="C96" s="40"/>
      <c r="D96" s="233" t="s">
        <v>174</v>
      </c>
      <c r="E96" s="40"/>
      <c r="F96" s="234" t="s">
        <v>2149</v>
      </c>
      <c r="G96" s="40"/>
      <c r="H96" s="40"/>
      <c r="I96" s="146"/>
      <c r="J96" s="40"/>
      <c r="K96" s="40"/>
      <c r="L96" s="44"/>
      <c r="M96" s="235"/>
      <c r="N96" s="84"/>
      <c r="O96" s="84"/>
      <c r="P96" s="84"/>
      <c r="Q96" s="84"/>
      <c r="R96" s="84"/>
      <c r="S96" s="84"/>
      <c r="T96" s="85"/>
      <c r="AT96" s="18" t="s">
        <v>174</v>
      </c>
      <c r="AU96" s="18" t="s">
        <v>85</v>
      </c>
    </row>
    <row r="97" s="1" customFormat="1" ht="16.5" customHeight="1">
      <c r="B97" s="39"/>
      <c r="C97" s="220" t="s">
        <v>202</v>
      </c>
      <c r="D97" s="220" t="s">
        <v>167</v>
      </c>
      <c r="E97" s="221" t="s">
        <v>2151</v>
      </c>
      <c r="F97" s="222" t="s">
        <v>2152</v>
      </c>
      <c r="G97" s="223" t="s">
        <v>324</v>
      </c>
      <c r="H97" s="224">
        <v>1</v>
      </c>
      <c r="I97" s="225"/>
      <c r="J97" s="226">
        <f>ROUND(I97*H97,2)</f>
        <v>0</v>
      </c>
      <c r="K97" s="222" t="s">
        <v>367</v>
      </c>
      <c r="L97" s="44"/>
      <c r="M97" s="227" t="s">
        <v>19</v>
      </c>
      <c r="N97" s="228" t="s">
        <v>47</v>
      </c>
      <c r="O97" s="84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31" t="s">
        <v>178</v>
      </c>
      <c r="AT97" s="231" t="s">
        <v>167</v>
      </c>
      <c r="AU97" s="231" t="s">
        <v>85</v>
      </c>
      <c r="AY97" s="18" t="s">
        <v>165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18" t="s">
        <v>83</v>
      </c>
      <c r="BK97" s="232">
        <f>ROUND(I97*H97,2)</f>
        <v>0</v>
      </c>
      <c r="BL97" s="18" t="s">
        <v>178</v>
      </c>
      <c r="BM97" s="231" t="s">
        <v>2153</v>
      </c>
    </row>
    <row r="98" s="1" customFormat="1">
      <c r="B98" s="39"/>
      <c r="C98" s="40"/>
      <c r="D98" s="233" t="s">
        <v>174</v>
      </c>
      <c r="E98" s="40"/>
      <c r="F98" s="234" t="s">
        <v>2152</v>
      </c>
      <c r="G98" s="40"/>
      <c r="H98" s="40"/>
      <c r="I98" s="146"/>
      <c r="J98" s="40"/>
      <c r="K98" s="40"/>
      <c r="L98" s="44"/>
      <c r="M98" s="235"/>
      <c r="N98" s="84"/>
      <c r="O98" s="84"/>
      <c r="P98" s="84"/>
      <c r="Q98" s="84"/>
      <c r="R98" s="84"/>
      <c r="S98" s="84"/>
      <c r="T98" s="85"/>
      <c r="AT98" s="18" t="s">
        <v>174</v>
      </c>
      <c r="AU98" s="18" t="s">
        <v>85</v>
      </c>
    </row>
    <row r="99" s="1" customFormat="1">
      <c r="B99" s="39"/>
      <c r="C99" s="40"/>
      <c r="D99" s="233" t="s">
        <v>369</v>
      </c>
      <c r="E99" s="40"/>
      <c r="F99" s="278" t="s">
        <v>370</v>
      </c>
      <c r="G99" s="40"/>
      <c r="H99" s="40"/>
      <c r="I99" s="146"/>
      <c r="J99" s="40"/>
      <c r="K99" s="40"/>
      <c r="L99" s="44"/>
      <c r="M99" s="235"/>
      <c r="N99" s="84"/>
      <c r="O99" s="84"/>
      <c r="P99" s="84"/>
      <c r="Q99" s="84"/>
      <c r="R99" s="84"/>
      <c r="S99" s="84"/>
      <c r="T99" s="85"/>
      <c r="AT99" s="18" t="s">
        <v>369</v>
      </c>
      <c r="AU99" s="18" t="s">
        <v>85</v>
      </c>
    </row>
    <row r="100" s="1" customFormat="1" ht="16.5" customHeight="1">
      <c r="B100" s="39"/>
      <c r="C100" s="220" t="s">
        <v>210</v>
      </c>
      <c r="D100" s="220" t="s">
        <v>167</v>
      </c>
      <c r="E100" s="221" t="s">
        <v>2154</v>
      </c>
      <c r="F100" s="222" t="s">
        <v>2155</v>
      </c>
      <c r="G100" s="223" t="s">
        <v>324</v>
      </c>
      <c r="H100" s="224">
        <v>1</v>
      </c>
      <c r="I100" s="225"/>
      <c r="J100" s="226">
        <f>ROUND(I100*H100,2)</f>
        <v>0</v>
      </c>
      <c r="K100" s="222" t="s">
        <v>367</v>
      </c>
      <c r="L100" s="44"/>
      <c r="M100" s="227" t="s">
        <v>19</v>
      </c>
      <c r="N100" s="228" t="s">
        <v>47</v>
      </c>
      <c r="O100" s="84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31" t="s">
        <v>178</v>
      </c>
      <c r="AT100" s="231" t="s">
        <v>167</v>
      </c>
      <c r="AU100" s="231" t="s">
        <v>85</v>
      </c>
      <c r="AY100" s="18" t="s">
        <v>165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18" t="s">
        <v>83</v>
      </c>
      <c r="BK100" s="232">
        <f>ROUND(I100*H100,2)</f>
        <v>0</v>
      </c>
      <c r="BL100" s="18" t="s">
        <v>178</v>
      </c>
      <c r="BM100" s="231" t="s">
        <v>2156</v>
      </c>
    </row>
    <row r="101" s="1" customFormat="1">
      <c r="B101" s="39"/>
      <c r="C101" s="40"/>
      <c r="D101" s="233" t="s">
        <v>174</v>
      </c>
      <c r="E101" s="40"/>
      <c r="F101" s="234" t="s">
        <v>2155</v>
      </c>
      <c r="G101" s="40"/>
      <c r="H101" s="40"/>
      <c r="I101" s="146"/>
      <c r="J101" s="40"/>
      <c r="K101" s="40"/>
      <c r="L101" s="44"/>
      <c r="M101" s="235"/>
      <c r="N101" s="84"/>
      <c r="O101" s="84"/>
      <c r="P101" s="84"/>
      <c r="Q101" s="84"/>
      <c r="R101" s="84"/>
      <c r="S101" s="84"/>
      <c r="T101" s="85"/>
      <c r="AT101" s="18" t="s">
        <v>174</v>
      </c>
      <c r="AU101" s="18" t="s">
        <v>85</v>
      </c>
    </row>
    <row r="102" s="1" customFormat="1" ht="16.5" customHeight="1">
      <c r="B102" s="39"/>
      <c r="C102" s="220" t="s">
        <v>216</v>
      </c>
      <c r="D102" s="220" t="s">
        <v>167</v>
      </c>
      <c r="E102" s="221" t="s">
        <v>2157</v>
      </c>
      <c r="F102" s="222" t="s">
        <v>2158</v>
      </c>
      <c r="G102" s="223" t="s">
        <v>324</v>
      </c>
      <c r="H102" s="224">
        <v>2</v>
      </c>
      <c r="I102" s="225"/>
      <c r="J102" s="226">
        <f>ROUND(I102*H102,2)</f>
        <v>0</v>
      </c>
      <c r="K102" s="222" t="s">
        <v>367</v>
      </c>
      <c r="L102" s="44"/>
      <c r="M102" s="227" t="s">
        <v>19</v>
      </c>
      <c r="N102" s="228" t="s">
        <v>47</v>
      </c>
      <c r="O102" s="84"/>
      <c r="P102" s="229">
        <f>O102*H102</f>
        <v>0</v>
      </c>
      <c r="Q102" s="229">
        <v>0</v>
      </c>
      <c r="R102" s="229">
        <f>Q102*H102</f>
        <v>0</v>
      </c>
      <c r="S102" s="229">
        <v>0</v>
      </c>
      <c r="T102" s="230">
        <f>S102*H102</f>
        <v>0</v>
      </c>
      <c r="AR102" s="231" t="s">
        <v>178</v>
      </c>
      <c r="AT102" s="231" t="s">
        <v>167</v>
      </c>
      <c r="AU102" s="231" t="s">
        <v>85</v>
      </c>
      <c r="AY102" s="18" t="s">
        <v>165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18" t="s">
        <v>83</v>
      </c>
      <c r="BK102" s="232">
        <f>ROUND(I102*H102,2)</f>
        <v>0</v>
      </c>
      <c r="BL102" s="18" t="s">
        <v>178</v>
      </c>
      <c r="BM102" s="231" t="s">
        <v>2159</v>
      </c>
    </row>
    <row r="103" s="1" customFormat="1">
      <c r="B103" s="39"/>
      <c r="C103" s="40"/>
      <c r="D103" s="233" t="s">
        <v>174</v>
      </c>
      <c r="E103" s="40"/>
      <c r="F103" s="234" t="s">
        <v>2158</v>
      </c>
      <c r="G103" s="40"/>
      <c r="H103" s="40"/>
      <c r="I103" s="146"/>
      <c r="J103" s="40"/>
      <c r="K103" s="40"/>
      <c r="L103" s="44"/>
      <c r="M103" s="235"/>
      <c r="N103" s="84"/>
      <c r="O103" s="84"/>
      <c r="P103" s="84"/>
      <c r="Q103" s="84"/>
      <c r="R103" s="84"/>
      <c r="S103" s="84"/>
      <c r="T103" s="85"/>
      <c r="AT103" s="18" t="s">
        <v>174</v>
      </c>
      <c r="AU103" s="18" t="s">
        <v>85</v>
      </c>
    </row>
    <row r="104" s="1" customFormat="1" ht="16.5" customHeight="1">
      <c r="B104" s="39"/>
      <c r="C104" s="220" t="s">
        <v>224</v>
      </c>
      <c r="D104" s="220" t="s">
        <v>167</v>
      </c>
      <c r="E104" s="221" t="s">
        <v>2160</v>
      </c>
      <c r="F104" s="222" t="s">
        <v>2161</v>
      </c>
      <c r="G104" s="223" t="s">
        <v>324</v>
      </c>
      <c r="H104" s="224">
        <v>1</v>
      </c>
      <c r="I104" s="225"/>
      <c r="J104" s="226">
        <f>ROUND(I104*H104,2)</f>
        <v>0</v>
      </c>
      <c r="K104" s="222" t="s">
        <v>367</v>
      </c>
      <c r="L104" s="44"/>
      <c r="M104" s="227" t="s">
        <v>19</v>
      </c>
      <c r="N104" s="228" t="s">
        <v>47</v>
      </c>
      <c r="O104" s="84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AR104" s="231" t="s">
        <v>178</v>
      </c>
      <c r="AT104" s="231" t="s">
        <v>167</v>
      </c>
      <c r="AU104" s="231" t="s">
        <v>85</v>
      </c>
      <c r="AY104" s="18" t="s">
        <v>165</v>
      </c>
      <c r="BE104" s="232">
        <f>IF(N104="základní",J104,0)</f>
        <v>0</v>
      </c>
      <c r="BF104" s="232">
        <f>IF(N104="snížená",J104,0)</f>
        <v>0</v>
      </c>
      <c r="BG104" s="232">
        <f>IF(N104="zákl. přenesená",J104,0)</f>
        <v>0</v>
      </c>
      <c r="BH104" s="232">
        <f>IF(N104="sníž. přenesená",J104,0)</f>
        <v>0</v>
      </c>
      <c r="BI104" s="232">
        <f>IF(N104="nulová",J104,0)</f>
        <v>0</v>
      </c>
      <c r="BJ104" s="18" t="s">
        <v>83</v>
      </c>
      <c r="BK104" s="232">
        <f>ROUND(I104*H104,2)</f>
        <v>0</v>
      </c>
      <c r="BL104" s="18" t="s">
        <v>178</v>
      </c>
      <c r="BM104" s="231" t="s">
        <v>2162</v>
      </c>
    </row>
    <row r="105" s="1" customFormat="1">
      <c r="B105" s="39"/>
      <c r="C105" s="40"/>
      <c r="D105" s="233" t="s">
        <v>174</v>
      </c>
      <c r="E105" s="40"/>
      <c r="F105" s="234" t="s">
        <v>2161</v>
      </c>
      <c r="G105" s="40"/>
      <c r="H105" s="40"/>
      <c r="I105" s="146"/>
      <c r="J105" s="40"/>
      <c r="K105" s="40"/>
      <c r="L105" s="44"/>
      <c r="M105" s="235"/>
      <c r="N105" s="84"/>
      <c r="O105" s="84"/>
      <c r="P105" s="84"/>
      <c r="Q105" s="84"/>
      <c r="R105" s="84"/>
      <c r="S105" s="84"/>
      <c r="T105" s="85"/>
      <c r="AT105" s="18" t="s">
        <v>174</v>
      </c>
      <c r="AU105" s="18" t="s">
        <v>85</v>
      </c>
    </row>
    <row r="106" s="1" customFormat="1">
      <c r="B106" s="39"/>
      <c r="C106" s="40"/>
      <c r="D106" s="233" t="s">
        <v>369</v>
      </c>
      <c r="E106" s="40"/>
      <c r="F106" s="278" t="s">
        <v>370</v>
      </c>
      <c r="G106" s="40"/>
      <c r="H106" s="40"/>
      <c r="I106" s="146"/>
      <c r="J106" s="40"/>
      <c r="K106" s="40"/>
      <c r="L106" s="44"/>
      <c r="M106" s="235"/>
      <c r="N106" s="84"/>
      <c r="O106" s="84"/>
      <c r="P106" s="84"/>
      <c r="Q106" s="84"/>
      <c r="R106" s="84"/>
      <c r="S106" s="84"/>
      <c r="T106" s="85"/>
      <c r="AT106" s="18" t="s">
        <v>369</v>
      </c>
      <c r="AU106" s="18" t="s">
        <v>85</v>
      </c>
    </row>
    <row r="107" s="1" customFormat="1" ht="16.5" customHeight="1">
      <c r="B107" s="39"/>
      <c r="C107" s="220" t="s">
        <v>233</v>
      </c>
      <c r="D107" s="220" t="s">
        <v>167</v>
      </c>
      <c r="E107" s="221" t="s">
        <v>2163</v>
      </c>
      <c r="F107" s="222" t="s">
        <v>2164</v>
      </c>
      <c r="G107" s="223" t="s">
        <v>197</v>
      </c>
      <c r="H107" s="224">
        <v>20</v>
      </c>
      <c r="I107" s="225"/>
      <c r="J107" s="226">
        <f>ROUND(I107*H107,2)</f>
        <v>0</v>
      </c>
      <c r="K107" s="222" t="s">
        <v>367</v>
      </c>
      <c r="L107" s="44"/>
      <c r="M107" s="227" t="s">
        <v>19</v>
      </c>
      <c r="N107" s="228" t="s">
        <v>47</v>
      </c>
      <c r="O107" s="84"/>
      <c r="P107" s="229">
        <f>O107*H107</f>
        <v>0</v>
      </c>
      <c r="Q107" s="229">
        <v>0</v>
      </c>
      <c r="R107" s="229">
        <f>Q107*H107</f>
        <v>0</v>
      </c>
      <c r="S107" s="229">
        <v>0</v>
      </c>
      <c r="T107" s="230">
        <f>S107*H107</f>
        <v>0</v>
      </c>
      <c r="AR107" s="231" t="s">
        <v>178</v>
      </c>
      <c r="AT107" s="231" t="s">
        <v>167</v>
      </c>
      <c r="AU107" s="231" t="s">
        <v>85</v>
      </c>
      <c r="AY107" s="18" t="s">
        <v>165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18" t="s">
        <v>83</v>
      </c>
      <c r="BK107" s="232">
        <f>ROUND(I107*H107,2)</f>
        <v>0</v>
      </c>
      <c r="BL107" s="18" t="s">
        <v>178</v>
      </c>
      <c r="BM107" s="231" t="s">
        <v>2165</v>
      </c>
    </row>
    <row r="108" s="1" customFormat="1">
      <c r="B108" s="39"/>
      <c r="C108" s="40"/>
      <c r="D108" s="233" t="s">
        <v>174</v>
      </c>
      <c r="E108" s="40"/>
      <c r="F108" s="234" t="s">
        <v>2164</v>
      </c>
      <c r="G108" s="40"/>
      <c r="H108" s="40"/>
      <c r="I108" s="146"/>
      <c r="J108" s="40"/>
      <c r="K108" s="40"/>
      <c r="L108" s="44"/>
      <c r="M108" s="235"/>
      <c r="N108" s="84"/>
      <c r="O108" s="84"/>
      <c r="P108" s="84"/>
      <c r="Q108" s="84"/>
      <c r="R108" s="84"/>
      <c r="S108" s="84"/>
      <c r="T108" s="85"/>
      <c r="AT108" s="18" t="s">
        <v>174</v>
      </c>
      <c r="AU108" s="18" t="s">
        <v>85</v>
      </c>
    </row>
    <row r="109" s="1" customFormat="1" ht="16.5" customHeight="1">
      <c r="B109" s="39"/>
      <c r="C109" s="220" t="s">
        <v>240</v>
      </c>
      <c r="D109" s="220" t="s">
        <v>167</v>
      </c>
      <c r="E109" s="221" t="s">
        <v>2166</v>
      </c>
      <c r="F109" s="222" t="s">
        <v>2167</v>
      </c>
      <c r="G109" s="223" t="s">
        <v>1715</v>
      </c>
      <c r="H109" s="224">
        <v>150</v>
      </c>
      <c r="I109" s="225"/>
      <c r="J109" s="226">
        <f>ROUND(I109*H109,2)</f>
        <v>0</v>
      </c>
      <c r="K109" s="222" t="s">
        <v>367</v>
      </c>
      <c r="L109" s="44"/>
      <c r="M109" s="227" t="s">
        <v>19</v>
      </c>
      <c r="N109" s="228" t="s">
        <v>47</v>
      </c>
      <c r="O109" s="84"/>
      <c r="P109" s="229">
        <f>O109*H109</f>
        <v>0</v>
      </c>
      <c r="Q109" s="229">
        <v>0</v>
      </c>
      <c r="R109" s="229">
        <f>Q109*H109</f>
        <v>0</v>
      </c>
      <c r="S109" s="229">
        <v>0</v>
      </c>
      <c r="T109" s="230">
        <f>S109*H109</f>
        <v>0</v>
      </c>
      <c r="AR109" s="231" t="s">
        <v>178</v>
      </c>
      <c r="AT109" s="231" t="s">
        <v>167</v>
      </c>
      <c r="AU109" s="231" t="s">
        <v>85</v>
      </c>
      <c r="AY109" s="18" t="s">
        <v>165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18" t="s">
        <v>83</v>
      </c>
      <c r="BK109" s="232">
        <f>ROUND(I109*H109,2)</f>
        <v>0</v>
      </c>
      <c r="BL109" s="18" t="s">
        <v>178</v>
      </c>
      <c r="BM109" s="231" t="s">
        <v>2168</v>
      </c>
    </row>
    <row r="110" s="1" customFormat="1">
      <c r="B110" s="39"/>
      <c r="C110" s="40"/>
      <c r="D110" s="233" t="s">
        <v>174</v>
      </c>
      <c r="E110" s="40"/>
      <c r="F110" s="234" t="s">
        <v>2167</v>
      </c>
      <c r="G110" s="40"/>
      <c r="H110" s="40"/>
      <c r="I110" s="146"/>
      <c r="J110" s="40"/>
      <c r="K110" s="40"/>
      <c r="L110" s="44"/>
      <c r="M110" s="235"/>
      <c r="N110" s="84"/>
      <c r="O110" s="84"/>
      <c r="P110" s="84"/>
      <c r="Q110" s="84"/>
      <c r="R110" s="84"/>
      <c r="S110" s="84"/>
      <c r="T110" s="85"/>
      <c r="AT110" s="18" t="s">
        <v>174</v>
      </c>
      <c r="AU110" s="18" t="s">
        <v>85</v>
      </c>
    </row>
    <row r="111" s="1" customFormat="1">
      <c r="B111" s="39"/>
      <c r="C111" s="40"/>
      <c r="D111" s="233" t="s">
        <v>369</v>
      </c>
      <c r="E111" s="40"/>
      <c r="F111" s="278" t="s">
        <v>370</v>
      </c>
      <c r="G111" s="40"/>
      <c r="H111" s="40"/>
      <c r="I111" s="146"/>
      <c r="J111" s="40"/>
      <c r="K111" s="40"/>
      <c r="L111" s="44"/>
      <c r="M111" s="235"/>
      <c r="N111" s="84"/>
      <c r="O111" s="84"/>
      <c r="P111" s="84"/>
      <c r="Q111" s="84"/>
      <c r="R111" s="84"/>
      <c r="S111" s="84"/>
      <c r="T111" s="85"/>
      <c r="AT111" s="18" t="s">
        <v>369</v>
      </c>
      <c r="AU111" s="18" t="s">
        <v>85</v>
      </c>
    </row>
    <row r="112" s="1" customFormat="1" ht="16.5" customHeight="1">
      <c r="B112" s="39"/>
      <c r="C112" s="220" t="s">
        <v>247</v>
      </c>
      <c r="D112" s="220" t="s">
        <v>167</v>
      </c>
      <c r="E112" s="221" t="s">
        <v>2169</v>
      </c>
      <c r="F112" s="222" t="s">
        <v>2170</v>
      </c>
      <c r="G112" s="223" t="s">
        <v>324</v>
      </c>
      <c r="H112" s="224">
        <v>2</v>
      </c>
      <c r="I112" s="225"/>
      <c r="J112" s="226">
        <f>ROUND(I112*H112,2)</f>
        <v>0</v>
      </c>
      <c r="K112" s="222" t="s">
        <v>367</v>
      </c>
      <c r="L112" s="44"/>
      <c r="M112" s="227" t="s">
        <v>19</v>
      </c>
      <c r="N112" s="228" t="s">
        <v>47</v>
      </c>
      <c r="O112" s="84"/>
      <c r="P112" s="229">
        <f>O112*H112</f>
        <v>0</v>
      </c>
      <c r="Q112" s="229">
        <v>0</v>
      </c>
      <c r="R112" s="229">
        <f>Q112*H112</f>
        <v>0</v>
      </c>
      <c r="S112" s="229">
        <v>0</v>
      </c>
      <c r="T112" s="230">
        <f>S112*H112</f>
        <v>0</v>
      </c>
      <c r="AR112" s="231" t="s">
        <v>178</v>
      </c>
      <c r="AT112" s="231" t="s">
        <v>167</v>
      </c>
      <c r="AU112" s="231" t="s">
        <v>85</v>
      </c>
      <c r="AY112" s="18" t="s">
        <v>165</v>
      </c>
      <c r="BE112" s="232">
        <f>IF(N112="základní",J112,0)</f>
        <v>0</v>
      </c>
      <c r="BF112" s="232">
        <f>IF(N112="snížená",J112,0)</f>
        <v>0</v>
      </c>
      <c r="BG112" s="232">
        <f>IF(N112="zákl. přenesená",J112,0)</f>
        <v>0</v>
      </c>
      <c r="BH112" s="232">
        <f>IF(N112="sníž. přenesená",J112,0)</f>
        <v>0</v>
      </c>
      <c r="BI112" s="232">
        <f>IF(N112="nulová",J112,0)</f>
        <v>0</v>
      </c>
      <c r="BJ112" s="18" t="s">
        <v>83</v>
      </c>
      <c r="BK112" s="232">
        <f>ROUND(I112*H112,2)</f>
        <v>0</v>
      </c>
      <c r="BL112" s="18" t="s">
        <v>178</v>
      </c>
      <c r="BM112" s="231" t="s">
        <v>2171</v>
      </c>
    </row>
    <row r="113" s="1" customFormat="1">
      <c r="B113" s="39"/>
      <c r="C113" s="40"/>
      <c r="D113" s="233" t="s">
        <v>174</v>
      </c>
      <c r="E113" s="40"/>
      <c r="F113" s="234" t="s">
        <v>2170</v>
      </c>
      <c r="G113" s="40"/>
      <c r="H113" s="40"/>
      <c r="I113" s="146"/>
      <c r="J113" s="40"/>
      <c r="K113" s="40"/>
      <c r="L113" s="44"/>
      <c r="M113" s="235"/>
      <c r="N113" s="84"/>
      <c r="O113" s="84"/>
      <c r="P113" s="84"/>
      <c r="Q113" s="84"/>
      <c r="R113" s="84"/>
      <c r="S113" s="84"/>
      <c r="T113" s="85"/>
      <c r="AT113" s="18" t="s">
        <v>174</v>
      </c>
      <c r="AU113" s="18" t="s">
        <v>85</v>
      </c>
    </row>
    <row r="114" s="1" customFormat="1">
      <c r="B114" s="39"/>
      <c r="C114" s="40"/>
      <c r="D114" s="233" t="s">
        <v>369</v>
      </c>
      <c r="E114" s="40"/>
      <c r="F114" s="278" t="s">
        <v>370</v>
      </c>
      <c r="G114" s="40"/>
      <c r="H114" s="40"/>
      <c r="I114" s="146"/>
      <c r="J114" s="40"/>
      <c r="K114" s="40"/>
      <c r="L114" s="44"/>
      <c r="M114" s="235"/>
      <c r="N114" s="84"/>
      <c r="O114" s="84"/>
      <c r="P114" s="84"/>
      <c r="Q114" s="84"/>
      <c r="R114" s="84"/>
      <c r="S114" s="84"/>
      <c r="T114" s="85"/>
      <c r="AT114" s="18" t="s">
        <v>369</v>
      </c>
      <c r="AU114" s="18" t="s">
        <v>85</v>
      </c>
    </row>
    <row r="115" s="1" customFormat="1" ht="16.5" customHeight="1">
      <c r="B115" s="39"/>
      <c r="C115" s="220" t="s">
        <v>254</v>
      </c>
      <c r="D115" s="220" t="s">
        <v>167</v>
      </c>
      <c r="E115" s="221" t="s">
        <v>2172</v>
      </c>
      <c r="F115" s="222" t="s">
        <v>2173</v>
      </c>
      <c r="G115" s="223" t="s">
        <v>197</v>
      </c>
      <c r="H115" s="224">
        <v>20</v>
      </c>
      <c r="I115" s="225"/>
      <c r="J115" s="226">
        <f>ROUND(I115*H115,2)</f>
        <v>0</v>
      </c>
      <c r="K115" s="222" t="s">
        <v>367</v>
      </c>
      <c r="L115" s="44"/>
      <c r="M115" s="227" t="s">
        <v>19</v>
      </c>
      <c r="N115" s="228" t="s">
        <v>47</v>
      </c>
      <c r="O115" s="84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AR115" s="231" t="s">
        <v>178</v>
      </c>
      <c r="AT115" s="231" t="s">
        <v>167</v>
      </c>
      <c r="AU115" s="231" t="s">
        <v>85</v>
      </c>
      <c r="AY115" s="18" t="s">
        <v>165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18" t="s">
        <v>83</v>
      </c>
      <c r="BK115" s="232">
        <f>ROUND(I115*H115,2)</f>
        <v>0</v>
      </c>
      <c r="BL115" s="18" t="s">
        <v>178</v>
      </c>
      <c r="BM115" s="231" t="s">
        <v>2174</v>
      </c>
    </row>
    <row r="116" s="1" customFormat="1">
      <c r="B116" s="39"/>
      <c r="C116" s="40"/>
      <c r="D116" s="233" t="s">
        <v>174</v>
      </c>
      <c r="E116" s="40"/>
      <c r="F116" s="234" t="s">
        <v>2173</v>
      </c>
      <c r="G116" s="40"/>
      <c r="H116" s="40"/>
      <c r="I116" s="146"/>
      <c r="J116" s="40"/>
      <c r="K116" s="40"/>
      <c r="L116" s="44"/>
      <c r="M116" s="235"/>
      <c r="N116" s="84"/>
      <c r="O116" s="84"/>
      <c r="P116" s="84"/>
      <c r="Q116" s="84"/>
      <c r="R116" s="84"/>
      <c r="S116" s="84"/>
      <c r="T116" s="85"/>
      <c r="AT116" s="18" t="s">
        <v>174</v>
      </c>
      <c r="AU116" s="18" t="s">
        <v>85</v>
      </c>
    </row>
    <row r="117" s="1" customFormat="1">
      <c r="B117" s="39"/>
      <c r="C117" s="40"/>
      <c r="D117" s="233" t="s">
        <v>369</v>
      </c>
      <c r="E117" s="40"/>
      <c r="F117" s="278" t="s">
        <v>370</v>
      </c>
      <c r="G117" s="40"/>
      <c r="H117" s="40"/>
      <c r="I117" s="146"/>
      <c r="J117" s="40"/>
      <c r="K117" s="40"/>
      <c r="L117" s="44"/>
      <c r="M117" s="235"/>
      <c r="N117" s="84"/>
      <c r="O117" s="84"/>
      <c r="P117" s="84"/>
      <c r="Q117" s="84"/>
      <c r="R117" s="84"/>
      <c r="S117" s="84"/>
      <c r="T117" s="85"/>
      <c r="AT117" s="18" t="s">
        <v>369</v>
      </c>
      <c r="AU117" s="18" t="s">
        <v>85</v>
      </c>
    </row>
    <row r="118" s="1" customFormat="1" ht="16.5" customHeight="1">
      <c r="B118" s="39"/>
      <c r="C118" s="220" t="s">
        <v>261</v>
      </c>
      <c r="D118" s="220" t="s">
        <v>167</v>
      </c>
      <c r="E118" s="221" t="s">
        <v>2175</v>
      </c>
      <c r="F118" s="222" t="s">
        <v>2176</v>
      </c>
      <c r="G118" s="223" t="s">
        <v>324</v>
      </c>
      <c r="H118" s="224">
        <v>20</v>
      </c>
      <c r="I118" s="225"/>
      <c r="J118" s="226">
        <f>ROUND(I118*H118,2)</f>
        <v>0</v>
      </c>
      <c r="K118" s="222" t="s">
        <v>367</v>
      </c>
      <c r="L118" s="44"/>
      <c r="M118" s="227" t="s">
        <v>19</v>
      </c>
      <c r="N118" s="228" t="s">
        <v>47</v>
      </c>
      <c r="O118" s="84"/>
      <c r="P118" s="229">
        <f>O118*H118</f>
        <v>0</v>
      </c>
      <c r="Q118" s="229">
        <v>0</v>
      </c>
      <c r="R118" s="229">
        <f>Q118*H118</f>
        <v>0</v>
      </c>
      <c r="S118" s="229">
        <v>0</v>
      </c>
      <c r="T118" s="230">
        <f>S118*H118</f>
        <v>0</v>
      </c>
      <c r="AR118" s="231" t="s">
        <v>178</v>
      </c>
      <c r="AT118" s="231" t="s">
        <v>167</v>
      </c>
      <c r="AU118" s="231" t="s">
        <v>85</v>
      </c>
      <c r="AY118" s="18" t="s">
        <v>165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18" t="s">
        <v>83</v>
      </c>
      <c r="BK118" s="232">
        <f>ROUND(I118*H118,2)</f>
        <v>0</v>
      </c>
      <c r="BL118" s="18" t="s">
        <v>178</v>
      </c>
      <c r="BM118" s="231" t="s">
        <v>2177</v>
      </c>
    </row>
    <row r="119" s="1" customFormat="1">
      <c r="B119" s="39"/>
      <c r="C119" s="40"/>
      <c r="D119" s="233" t="s">
        <v>174</v>
      </c>
      <c r="E119" s="40"/>
      <c r="F119" s="234" t="s">
        <v>2176</v>
      </c>
      <c r="G119" s="40"/>
      <c r="H119" s="40"/>
      <c r="I119" s="146"/>
      <c r="J119" s="40"/>
      <c r="K119" s="40"/>
      <c r="L119" s="44"/>
      <c r="M119" s="235"/>
      <c r="N119" s="84"/>
      <c r="O119" s="84"/>
      <c r="P119" s="84"/>
      <c r="Q119" s="84"/>
      <c r="R119" s="84"/>
      <c r="S119" s="84"/>
      <c r="T119" s="85"/>
      <c r="AT119" s="18" t="s">
        <v>174</v>
      </c>
      <c r="AU119" s="18" t="s">
        <v>85</v>
      </c>
    </row>
    <row r="120" s="1" customFormat="1">
      <c r="B120" s="39"/>
      <c r="C120" s="40"/>
      <c r="D120" s="233" t="s">
        <v>369</v>
      </c>
      <c r="E120" s="40"/>
      <c r="F120" s="278" t="s">
        <v>370</v>
      </c>
      <c r="G120" s="40"/>
      <c r="H120" s="40"/>
      <c r="I120" s="146"/>
      <c r="J120" s="40"/>
      <c r="K120" s="40"/>
      <c r="L120" s="44"/>
      <c r="M120" s="235"/>
      <c r="N120" s="84"/>
      <c r="O120" s="84"/>
      <c r="P120" s="84"/>
      <c r="Q120" s="84"/>
      <c r="R120" s="84"/>
      <c r="S120" s="84"/>
      <c r="T120" s="85"/>
      <c r="AT120" s="18" t="s">
        <v>369</v>
      </c>
      <c r="AU120" s="18" t="s">
        <v>85</v>
      </c>
    </row>
    <row r="121" s="1" customFormat="1" ht="16.5" customHeight="1">
      <c r="B121" s="39"/>
      <c r="C121" s="220" t="s">
        <v>267</v>
      </c>
      <c r="D121" s="220" t="s">
        <v>167</v>
      </c>
      <c r="E121" s="221" t="s">
        <v>2178</v>
      </c>
      <c r="F121" s="222" t="s">
        <v>2179</v>
      </c>
      <c r="G121" s="223" t="s">
        <v>197</v>
      </c>
      <c r="H121" s="224">
        <v>16</v>
      </c>
      <c r="I121" s="225"/>
      <c r="J121" s="226">
        <f>ROUND(I121*H121,2)</f>
        <v>0</v>
      </c>
      <c r="K121" s="222" t="s">
        <v>367</v>
      </c>
      <c r="L121" s="44"/>
      <c r="M121" s="227" t="s">
        <v>19</v>
      </c>
      <c r="N121" s="228" t="s">
        <v>47</v>
      </c>
      <c r="O121" s="84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AR121" s="231" t="s">
        <v>178</v>
      </c>
      <c r="AT121" s="231" t="s">
        <v>167</v>
      </c>
      <c r="AU121" s="231" t="s">
        <v>85</v>
      </c>
      <c r="AY121" s="18" t="s">
        <v>165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8" t="s">
        <v>83</v>
      </c>
      <c r="BK121" s="232">
        <f>ROUND(I121*H121,2)</f>
        <v>0</v>
      </c>
      <c r="BL121" s="18" t="s">
        <v>178</v>
      </c>
      <c r="BM121" s="231" t="s">
        <v>2180</v>
      </c>
    </row>
    <row r="122" s="1" customFormat="1">
      <c r="B122" s="39"/>
      <c r="C122" s="40"/>
      <c r="D122" s="233" t="s">
        <v>174</v>
      </c>
      <c r="E122" s="40"/>
      <c r="F122" s="234" t="s">
        <v>2179</v>
      </c>
      <c r="G122" s="40"/>
      <c r="H122" s="40"/>
      <c r="I122" s="146"/>
      <c r="J122" s="40"/>
      <c r="K122" s="40"/>
      <c r="L122" s="44"/>
      <c r="M122" s="235"/>
      <c r="N122" s="84"/>
      <c r="O122" s="84"/>
      <c r="P122" s="84"/>
      <c r="Q122" s="84"/>
      <c r="R122" s="84"/>
      <c r="S122" s="84"/>
      <c r="T122" s="85"/>
      <c r="AT122" s="18" t="s">
        <v>174</v>
      </c>
      <c r="AU122" s="18" t="s">
        <v>85</v>
      </c>
    </row>
    <row r="123" s="1" customFormat="1">
      <c r="B123" s="39"/>
      <c r="C123" s="40"/>
      <c r="D123" s="233" t="s">
        <v>369</v>
      </c>
      <c r="E123" s="40"/>
      <c r="F123" s="278" t="s">
        <v>370</v>
      </c>
      <c r="G123" s="40"/>
      <c r="H123" s="40"/>
      <c r="I123" s="146"/>
      <c r="J123" s="40"/>
      <c r="K123" s="40"/>
      <c r="L123" s="44"/>
      <c r="M123" s="235"/>
      <c r="N123" s="84"/>
      <c r="O123" s="84"/>
      <c r="P123" s="84"/>
      <c r="Q123" s="84"/>
      <c r="R123" s="84"/>
      <c r="S123" s="84"/>
      <c r="T123" s="85"/>
      <c r="AT123" s="18" t="s">
        <v>369</v>
      </c>
      <c r="AU123" s="18" t="s">
        <v>85</v>
      </c>
    </row>
    <row r="124" s="11" customFormat="1" ht="25.92" customHeight="1">
      <c r="B124" s="204"/>
      <c r="C124" s="205"/>
      <c r="D124" s="206" t="s">
        <v>75</v>
      </c>
      <c r="E124" s="207" t="s">
        <v>268</v>
      </c>
      <c r="F124" s="207" t="s">
        <v>2181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P125</f>
        <v>0</v>
      </c>
      <c r="Q124" s="212"/>
      <c r="R124" s="213">
        <f>R125</f>
        <v>3.2480000000000002</v>
      </c>
      <c r="S124" s="212"/>
      <c r="T124" s="214">
        <f>T125</f>
        <v>0</v>
      </c>
      <c r="AR124" s="215" t="s">
        <v>188</v>
      </c>
      <c r="AT124" s="216" t="s">
        <v>75</v>
      </c>
      <c r="AU124" s="216" t="s">
        <v>76</v>
      </c>
      <c r="AY124" s="215" t="s">
        <v>165</v>
      </c>
      <c r="BK124" s="217">
        <f>BK125</f>
        <v>0</v>
      </c>
    </row>
    <row r="125" s="11" customFormat="1" ht="22.8" customHeight="1">
      <c r="B125" s="204"/>
      <c r="C125" s="205"/>
      <c r="D125" s="206" t="s">
        <v>75</v>
      </c>
      <c r="E125" s="218" t="s">
        <v>2182</v>
      </c>
      <c r="F125" s="218" t="s">
        <v>2183</v>
      </c>
      <c r="G125" s="205"/>
      <c r="H125" s="205"/>
      <c r="I125" s="208"/>
      <c r="J125" s="219">
        <f>BK125</f>
        <v>0</v>
      </c>
      <c r="K125" s="205"/>
      <c r="L125" s="210"/>
      <c r="M125" s="211"/>
      <c r="N125" s="212"/>
      <c r="O125" s="212"/>
      <c r="P125" s="213">
        <f>SUM(P126:P155)</f>
        <v>0</v>
      </c>
      <c r="Q125" s="212"/>
      <c r="R125" s="213">
        <f>SUM(R126:R155)</f>
        <v>3.2480000000000002</v>
      </c>
      <c r="S125" s="212"/>
      <c r="T125" s="214">
        <f>SUM(T126:T155)</f>
        <v>0</v>
      </c>
      <c r="AR125" s="215" t="s">
        <v>188</v>
      </c>
      <c r="AT125" s="216" t="s">
        <v>75</v>
      </c>
      <c r="AU125" s="216" t="s">
        <v>83</v>
      </c>
      <c r="AY125" s="215" t="s">
        <v>165</v>
      </c>
      <c r="BK125" s="217">
        <f>SUM(BK126:BK155)</f>
        <v>0</v>
      </c>
    </row>
    <row r="126" s="1" customFormat="1" ht="16.5" customHeight="1">
      <c r="B126" s="39"/>
      <c r="C126" s="220" t="s">
        <v>8</v>
      </c>
      <c r="D126" s="220" t="s">
        <v>167</v>
      </c>
      <c r="E126" s="221" t="s">
        <v>2184</v>
      </c>
      <c r="F126" s="222" t="s">
        <v>2185</v>
      </c>
      <c r="G126" s="223" t="s">
        <v>197</v>
      </c>
      <c r="H126" s="224">
        <v>16</v>
      </c>
      <c r="I126" s="225"/>
      <c r="J126" s="226">
        <f>ROUND(I126*H126,2)</f>
        <v>0</v>
      </c>
      <c r="K126" s="222" t="s">
        <v>171</v>
      </c>
      <c r="L126" s="44"/>
      <c r="M126" s="227" t="s">
        <v>19</v>
      </c>
      <c r="N126" s="228" t="s">
        <v>47</v>
      </c>
      <c r="O126" s="84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AR126" s="231" t="s">
        <v>612</v>
      </c>
      <c r="AT126" s="231" t="s">
        <v>167</v>
      </c>
      <c r="AU126" s="231" t="s">
        <v>85</v>
      </c>
      <c r="AY126" s="18" t="s">
        <v>165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83</v>
      </c>
      <c r="BK126" s="232">
        <f>ROUND(I126*H126,2)</f>
        <v>0</v>
      </c>
      <c r="BL126" s="18" t="s">
        <v>612</v>
      </c>
      <c r="BM126" s="231" t="s">
        <v>2186</v>
      </c>
    </row>
    <row r="127" s="1" customFormat="1">
      <c r="B127" s="39"/>
      <c r="C127" s="40"/>
      <c r="D127" s="233" t="s">
        <v>174</v>
      </c>
      <c r="E127" s="40"/>
      <c r="F127" s="234" t="s">
        <v>2187</v>
      </c>
      <c r="G127" s="40"/>
      <c r="H127" s="40"/>
      <c r="I127" s="146"/>
      <c r="J127" s="40"/>
      <c r="K127" s="40"/>
      <c r="L127" s="44"/>
      <c r="M127" s="235"/>
      <c r="N127" s="84"/>
      <c r="O127" s="84"/>
      <c r="P127" s="84"/>
      <c r="Q127" s="84"/>
      <c r="R127" s="84"/>
      <c r="S127" s="84"/>
      <c r="T127" s="85"/>
      <c r="AT127" s="18" t="s">
        <v>174</v>
      </c>
      <c r="AU127" s="18" t="s">
        <v>85</v>
      </c>
    </row>
    <row r="128" s="12" customFormat="1">
      <c r="B128" s="236"/>
      <c r="C128" s="237"/>
      <c r="D128" s="233" t="s">
        <v>176</v>
      </c>
      <c r="E128" s="238" t="s">
        <v>19</v>
      </c>
      <c r="F128" s="239" t="s">
        <v>2188</v>
      </c>
      <c r="G128" s="237"/>
      <c r="H128" s="238" t="s">
        <v>19</v>
      </c>
      <c r="I128" s="240"/>
      <c r="J128" s="237"/>
      <c r="K128" s="237"/>
      <c r="L128" s="241"/>
      <c r="M128" s="242"/>
      <c r="N128" s="243"/>
      <c r="O128" s="243"/>
      <c r="P128" s="243"/>
      <c r="Q128" s="243"/>
      <c r="R128" s="243"/>
      <c r="S128" s="243"/>
      <c r="T128" s="244"/>
      <c r="AT128" s="245" t="s">
        <v>176</v>
      </c>
      <c r="AU128" s="245" t="s">
        <v>85</v>
      </c>
      <c r="AV128" s="12" t="s">
        <v>83</v>
      </c>
      <c r="AW128" s="12" t="s">
        <v>37</v>
      </c>
      <c r="AX128" s="12" t="s">
        <v>76</v>
      </c>
      <c r="AY128" s="245" t="s">
        <v>165</v>
      </c>
    </row>
    <row r="129" s="13" customFormat="1">
      <c r="B129" s="246"/>
      <c r="C129" s="247"/>
      <c r="D129" s="233" t="s">
        <v>176</v>
      </c>
      <c r="E129" s="248" t="s">
        <v>19</v>
      </c>
      <c r="F129" s="249" t="s">
        <v>178</v>
      </c>
      <c r="G129" s="247"/>
      <c r="H129" s="250">
        <v>16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AT129" s="256" t="s">
        <v>176</v>
      </c>
      <c r="AU129" s="256" t="s">
        <v>85</v>
      </c>
      <c r="AV129" s="13" t="s">
        <v>85</v>
      </c>
      <c r="AW129" s="13" t="s">
        <v>37</v>
      </c>
      <c r="AX129" s="13" t="s">
        <v>76</v>
      </c>
      <c r="AY129" s="256" t="s">
        <v>165</v>
      </c>
    </row>
    <row r="130" s="14" customFormat="1">
      <c r="B130" s="257"/>
      <c r="C130" s="258"/>
      <c r="D130" s="233" t="s">
        <v>176</v>
      </c>
      <c r="E130" s="259" t="s">
        <v>19</v>
      </c>
      <c r="F130" s="260" t="s">
        <v>181</v>
      </c>
      <c r="G130" s="258"/>
      <c r="H130" s="261">
        <v>16</v>
      </c>
      <c r="I130" s="262"/>
      <c r="J130" s="258"/>
      <c r="K130" s="258"/>
      <c r="L130" s="263"/>
      <c r="M130" s="264"/>
      <c r="N130" s="265"/>
      <c r="O130" s="265"/>
      <c r="P130" s="265"/>
      <c r="Q130" s="265"/>
      <c r="R130" s="265"/>
      <c r="S130" s="265"/>
      <c r="T130" s="266"/>
      <c r="AT130" s="267" t="s">
        <v>176</v>
      </c>
      <c r="AU130" s="267" t="s">
        <v>85</v>
      </c>
      <c r="AV130" s="14" t="s">
        <v>172</v>
      </c>
      <c r="AW130" s="14" t="s">
        <v>37</v>
      </c>
      <c r="AX130" s="14" t="s">
        <v>83</v>
      </c>
      <c r="AY130" s="267" t="s">
        <v>165</v>
      </c>
    </row>
    <row r="131" s="1" customFormat="1" ht="16.5" customHeight="1">
      <c r="B131" s="39"/>
      <c r="C131" s="220" t="s">
        <v>178</v>
      </c>
      <c r="D131" s="220" t="s">
        <v>167</v>
      </c>
      <c r="E131" s="221" t="s">
        <v>2189</v>
      </c>
      <c r="F131" s="222" t="s">
        <v>1804</v>
      </c>
      <c r="G131" s="223" t="s">
        <v>197</v>
      </c>
      <c r="H131" s="224">
        <v>16</v>
      </c>
      <c r="I131" s="225"/>
      <c r="J131" s="226">
        <f>ROUND(I131*H131,2)</f>
        <v>0</v>
      </c>
      <c r="K131" s="222" t="s">
        <v>171</v>
      </c>
      <c r="L131" s="44"/>
      <c r="M131" s="227" t="s">
        <v>19</v>
      </c>
      <c r="N131" s="228" t="s">
        <v>47</v>
      </c>
      <c r="O131" s="84"/>
      <c r="P131" s="229">
        <f>O131*H131</f>
        <v>0</v>
      </c>
      <c r="Q131" s="229">
        <v>0.20300000000000001</v>
      </c>
      <c r="R131" s="229">
        <f>Q131*H131</f>
        <v>3.2480000000000002</v>
      </c>
      <c r="S131" s="229">
        <v>0</v>
      </c>
      <c r="T131" s="230">
        <f>S131*H131</f>
        <v>0</v>
      </c>
      <c r="AR131" s="231" t="s">
        <v>612</v>
      </c>
      <c r="AT131" s="231" t="s">
        <v>167</v>
      </c>
      <c r="AU131" s="231" t="s">
        <v>85</v>
      </c>
      <c r="AY131" s="18" t="s">
        <v>165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83</v>
      </c>
      <c r="BK131" s="232">
        <f>ROUND(I131*H131,2)</f>
        <v>0</v>
      </c>
      <c r="BL131" s="18" t="s">
        <v>612</v>
      </c>
      <c r="BM131" s="231" t="s">
        <v>2190</v>
      </c>
    </row>
    <row r="132" s="1" customFormat="1">
      <c r="B132" s="39"/>
      <c r="C132" s="40"/>
      <c r="D132" s="233" t="s">
        <v>174</v>
      </c>
      <c r="E132" s="40"/>
      <c r="F132" s="234" t="s">
        <v>2191</v>
      </c>
      <c r="G132" s="40"/>
      <c r="H132" s="40"/>
      <c r="I132" s="146"/>
      <c r="J132" s="40"/>
      <c r="K132" s="40"/>
      <c r="L132" s="44"/>
      <c r="M132" s="235"/>
      <c r="N132" s="84"/>
      <c r="O132" s="84"/>
      <c r="P132" s="84"/>
      <c r="Q132" s="84"/>
      <c r="R132" s="84"/>
      <c r="S132" s="84"/>
      <c r="T132" s="85"/>
      <c r="AT132" s="18" t="s">
        <v>174</v>
      </c>
      <c r="AU132" s="18" t="s">
        <v>85</v>
      </c>
    </row>
    <row r="133" s="12" customFormat="1">
      <c r="B133" s="236"/>
      <c r="C133" s="237"/>
      <c r="D133" s="233" t="s">
        <v>176</v>
      </c>
      <c r="E133" s="238" t="s">
        <v>19</v>
      </c>
      <c r="F133" s="239" t="s">
        <v>2192</v>
      </c>
      <c r="G133" s="237"/>
      <c r="H133" s="238" t="s">
        <v>19</v>
      </c>
      <c r="I133" s="240"/>
      <c r="J133" s="237"/>
      <c r="K133" s="237"/>
      <c r="L133" s="241"/>
      <c r="M133" s="242"/>
      <c r="N133" s="243"/>
      <c r="O133" s="243"/>
      <c r="P133" s="243"/>
      <c r="Q133" s="243"/>
      <c r="R133" s="243"/>
      <c r="S133" s="243"/>
      <c r="T133" s="244"/>
      <c r="AT133" s="245" t="s">
        <v>176</v>
      </c>
      <c r="AU133" s="245" t="s">
        <v>85</v>
      </c>
      <c r="AV133" s="12" t="s">
        <v>83</v>
      </c>
      <c r="AW133" s="12" t="s">
        <v>37</v>
      </c>
      <c r="AX133" s="12" t="s">
        <v>76</v>
      </c>
      <c r="AY133" s="245" t="s">
        <v>165</v>
      </c>
    </row>
    <row r="134" s="13" customFormat="1">
      <c r="B134" s="246"/>
      <c r="C134" s="247"/>
      <c r="D134" s="233" t="s">
        <v>176</v>
      </c>
      <c r="E134" s="248" t="s">
        <v>19</v>
      </c>
      <c r="F134" s="249" t="s">
        <v>178</v>
      </c>
      <c r="G134" s="247"/>
      <c r="H134" s="250">
        <v>16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AT134" s="256" t="s">
        <v>176</v>
      </c>
      <c r="AU134" s="256" t="s">
        <v>85</v>
      </c>
      <c r="AV134" s="13" t="s">
        <v>85</v>
      </c>
      <c r="AW134" s="13" t="s">
        <v>37</v>
      </c>
      <c r="AX134" s="13" t="s">
        <v>76</v>
      </c>
      <c r="AY134" s="256" t="s">
        <v>165</v>
      </c>
    </row>
    <row r="135" s="14" customFormat="1">
      <c r="B135" s="257"/>
      <c r="C135" s="258"/>
      <c r="D135" s="233" t="s">
        <v>176</v>
      </c>
      <c r="E135" s="259" t="s">
        <v>19</v>
      </c>
      <c r="F135" s="260" t="s">
        <v>181</v>
      </c>
      <c r="G135" s="258"/>
      <c r="H135" s="261">
        <v>16</v>
      </c>
      <c r="I135" s="262"/>
      <c r="J135" s="258"/>
      <c r="K135" s="258"/>
      <c r="L135" s="263"/>
      <c r="M135" s="264"/>
      <c r="N135" s="265"/>
      <c r="O135" s="265"/>
      <c r="P135" s="265"/>
      <c r="Q135" s="265"/>
      <c r="R135" s="265"/>
      <c r="S135" s="265"/>
      <c r="T135" s="266"/>
      <c r="AT135" s="267" t="s">
        <v>176</v>
      </c>
      <c r="AU135" s="267" t="s">
        <v>85</v>
      </c>
      <c r="AV135" s="14" t="s">
        <v>172</v>
      </c>
      <c r="AW135" s="14" t="s">
        <v>37</v>
      </c>
      <c r="AX135" s="14" t="s">
        <v>83</v>
      </c>
      <c r="AY135" s="267" t="s">
        <v>165</v>
      </c>
    </row>
    <row r="136" s="1" customFormat="1" ht="16.5" customHeight="1">
      <c r="B136" s="39"/>
      <c r="C136" s="220" t="s">
        <v>287</v>
      </c>
      <c r="D136" s="220" t="s">
        <v>167</v>
      </c>
      <c r="E136" s="221" t="s">
        <v>2193</v>
      </c>
      <c r="F136" s="222" t="s">
        <v>2194</v>
      </c>
      <c r="G136" s="223" t="s">
        <v>197</v>
      </c>
      <c r="H136" s="224">
        <v>16</v>
      </c>
      <c r="I136" s="225"/>
      <c r="J136" s="226">
        <f>ROUND(I136*H136,2)</f>
        <v>0</v>
      </c>
      <c r="K136" s="222" t="s">
        <v>171</v>
      </c>
      <c r="L136" s="44"/>
      <c r="M136" s="227" t="s">
        <v>19</v>
      </c>
      <c r="N136" s="228" t="s">
        <v>47</v>
      </c>
      <c r="O136" s="84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AR136" s="231" t="s">
        <v>612</v>
      </c>
      <c r="AT136" s="231" t="s">
        <v>167</v>
      </c>
      <c r="AU136" s="231" t="s">
        <v>85</v>
      </c>
      <c r="AY136" s="18" t="s">
        <v>165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83</v>
      </c>
      <c r="BK136" s="232">
        <f>ROUND(I136*H136,2)</f>
        <v>0</v>
      </c>
      <c r="BL136" s="18" t="s">
        <v>612</v>
      </c>
      <c r="BM136" s="231" t="s">
        <v>2195</v>
      </c>
    </row>
    <row r="137" s="1" customFormat="1">
      <c r="B137" s="39"/>
      <c r="C137" s="40"/>
      <c r="D137" s="233" t="s">
        <v>174</v>
      </c>
      <c r="E137" s="40"/>
      <c r="F137" s="234" t="s">
        <v>2196</v>
      </c>
      <c r="G137" s="40"/>
      <c r="H137" s="40"/>
      <c r="I137" s="146"/>
      <c r="J137" s="40"/>
      <c r="K137" s="40"/>
      <c r="L137" s="44"/>
      <c r="M137" s="235"/>
      <c r="N137" s="84"/>
      <c r="O137" s="84"/>
      <c r="P137" s="84"/>
      <c r="Q137" s="84"/>
      <c r="R137" s="84"/>
      <c r="S137" s="84"/>
      <c r="T137" s="85"/>
      <c r="AT137" s="18" t="s">
        <v>174</v>
      </c>
      <c r="AU137" s="18" t="s">
        <v>85</v>
      </c>
    </row>
    <row r="138" s="12" customFormat="1">
      <c r="B138" s="236"/>
      <c r="C138" s="237"/>
      <c r="D138" s="233" t="s">
        <v>176</v>
      </c>
      <c r="E138" s="238" t="s">
        <v>19</v>
      </c>
      <c r="F138" s="239" t="s">
        <v>2197</v>
      </c>
      <c r="G138" s="237"/>
      <c r="H138" s="238" t="s">
        <v>19</v>
      </c>
      <c r="I138" s="240"/>
      <c r="J138" s="237"/>
      <c r="K138" s="237"/>
      <c r="L138" s="241"/>
      <c r="M138" s="242"/>
      <c r="N138" s="243"/>
      <c r="O138" s="243"/>
      <c r="P138" s="243"/>
      <c r="Q138" s="243"/>
      <c r="R138" s="243"/>
      <c r="S138" s="243"/>
      <c r="T138" s="244"/>
      <c r="AT138" s="245" t="s">
        <v>176</v>
      </c>
      <c r="AU138" s="245" t="s">
        <v>85</v>
      </c>
      <c r="AV138" s="12" t="s">
        <v>83</v>
      </c>
      <c r="AW138" s="12" t="s">
        <v>37</v>
      </c>
      <c r="AX138" s="12" t="s">
        <v>76</v>
      </c>
      <c r="AY138" s="245" t="s">
        <v>165</v>
      </c>
    </row>
    <row r="139" s="13" customFormat="1">
      <c r="B139" s="246"/>
      <c r="C139" s="247"/>
      <c r="D139" s="233" t="s">
        <v>176</v>
      </c>
      <c r="E139" s="248" t="s">
        <v>19</v>
      </c>
      <c r="F139" s="249" t="s">
        <v>178</v>
      </c>
      <c r="G139" s="247"/>
      <c r="H139" s="250">
        <v>16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AT139" s="256" t="s">
        <v>176</v>
      </c>
      <c r="AU139" s="256" t="s">
        <v>85</v>
      </c>
      <c r="AV139" s="13" t="s">
        <v>85</v>
      </c>
      <c r="AW139" s="13" t="s">
        <v>37</v>
      </c>
      <c r="AX139" s="13" t="s">
        <v>76</v>
      </c>
      <c r="AY139" s="256" t="s">
        <v>165</v>
      </c>
    </row>
    <row r="140" s="14" customFormat="1">
      <c r="B140" s="257"/>
      <c r="C140" s="258"/>
      <c r="D140" s="233" t="s">
        <v>176</v>
      </c>
      <c r="E140" s="259" t="s">
        <v>19</v>
      </c>
      <c r="F140" s="260" t="s">
        <v>181</v>
      </c>
      <c r="G140" s="258"/>
      <c r="H140" s="261">
        <v>16</v>
      </c>
      <c r="I140" s="262"/>
      <c r="J140" s="258"/>
      <c r="K140" s="258"/>
      <c r="L140" s="263"/>
      <c r="M140" s="264"/>
      <c r="N140" s="265"/>
      <c r="O140" s="265"/>
      <c r="P140" s="265"/>
      <c r="Q140" s="265"/>
      <c r="R140" s="265"/>
      <c r="S140" s="265"/>
      <c r="T140" s="266"/>
      <c r="AT140" s="267" t="s">
        <v>176</v>
      </c>
      <c r="AU140" s="267" t="s">
        <v>85</v>
      </c>
      <c r="AV140" s="14" t="s">
        <v>172</v>
      </c>
      <c r="AW140" s="14" t="s">
        <v>37</v>
      </c>
      <c r="AX140" s="14" t="s">
        <v>83</v>
      </c>
      <c r="AY140" s="267" t="s">
        <v>165</v>
      </c>
    </row>
    <row r="141" s="1" customFormat="1" ht="16.5" customHeight="1">
      <c r="B141" s="39"/>
      <c r="C141" s="220" t="s">
        <v>294</v>
      </c>
      <c r="D141" s="220" t="s">
        <v>167</v>
      </c>
      <c r="E141" s="221" t="s">
        <v>248</v>
      </c>
      <c r="F141" s="222" t="s">
        <v>249</v>
      </c>
      <c r="G141" s="223" t="s">
        <v>219</v>
      </c>
      <c r="H141" s="224">
        <v>1.3200000000000001</v>
      </c>
      <c r="I141" s="225"/>
      <c r="J141" s="226">
        <f>ROUND(I141*H141,2)</f>
        <v>0</v>
      </c>
      <c r="K141" s="222" t="s">
        <v>171</v>
      </c>
      <c r="L141" s="44"/>
      <c r="M141" s="227" t="s">
        <v>19</v>
      </c>
      <c r="N141" s="228" t="s">
        <v>47</v>
      </c>
      <c r="O141" s="84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AR141" s="231" t="s">
        <v>172</v>
      </c>
      <c r="AT141" s="231" t="s">
        <v>167</v>
      </c>
      <c r="AU141" s="231" t="s">
        <v>85</v>
      </c>
      <c r="AY141" s="18" t="s">
        <v>165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83</v>
      </c>
      <c r="BK141" s="232">
        <f>ROUND(I141*H141,2)</f>
        <v>0</v>
      </c>
      <c r="BL141" s="18" t="s">
        <v>172</v>
      </c>
      <c r="BM141" s="231" t="s">
        <v>2198</v>
      </c>
    </row>
    <row r="142" s="1" customFormat="1">
      <c r="B142" s="39"/>
      <c r="C142" s="40"/>
      <c r="D142" s="233" t="s">
        <v>174</v>
      </c>
      <c r="E142" s="40"/>
      <c r="F142" s="234" t="s">
        <v>251</v>
      </c>
      <c r="G142" s="40"/>
      <c r="H142" s="40"/>
      <c r="I142" s="146"/>
      <c r="J142" s="40"/>
      <c r="K142" s="40"/>
      <c r="L142" s="44"/>
      <c r="M142" s="235"/>
      <c r="N142" s="84"/>
      <c r="O142" s="84"/>
      <c r="P142" s="84"/>
      <c r="Q142" s="84"/>
      <c r="R142" s="84"/>
      <c r="S142" s="84"/>
      <c r="T142" s="85"/>
      <c r="AT142" s="18" t="s">
        <v>174</v>
      </c>
      <c r="AU142" s="18" t="s">
        <v>85</v>
      </c>
    </row>
    <row r="143" s="12" customFormat="1">
      <c r="B143" s="236"/>
      <c r="C143" s="237"/>
      <c r="D143" s="233" t="s">
        <v>176</v>
      </c>
      <c r="E143" s="238" t="s">
        <v>19</v>
      </c>
      <c r="F143" s="239" t="s">
        <v>252</v>
      </c>
      <c r="G143" s="237"/>
      <c r="H143" s="238" t="s">
        <v>19</v>
      </c>
      <c r="I143" s="240"/>
      <c r="J143" s="237"/>
      <c r="K143" s="237"/>
      <c r="L143" s="241"/>
      <c r="M143" s="242"/>
      <c r="N143" s="243"/>
      <c r="O143" s="243"/>
      <c r="P143" s="243"/>
      <c r="Q143" s="243"/>
      <c r="R143" s="243"/>
      <c r="S143" s="243"/>
      <c r="T143" s="244"/>
      <c r="AT143" s="245" t="s">
        <v>176</v>
      </c>
      <c r="AU143" s="245" t="s">
        <v>85</v>
      </c>
      <c r="AV143" s="12" t="s">
        <v>83</v>
      </c>
      <c r="AW143" s="12" t="s">
        <v>37</v>
      </c>
      <c r="AX143" s="12" t="s">
        <v>76</v>
      </c>
      <c r="AY143" s="245" t="s">
        <v>165</v>
      </c>
    </row>
    <row r="144" s="13" customFormat="1">
      <c r="B144" s="246"/>
      <c r="C144" s="247"/>
      <c r="D144" s="233" t="s">
        <v>176</v>
      </c>
      <c r="E144" s="248" t="s">
        <v>19</v>
      </c>
      <c r="F144" s="249" t="s">
        <v>2199</v>
      </c>
      <c r="G144" s="247"/>
      <c r="H144" s="250">
        <v>1.3200000000000001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AT144" s="256" t="s">
        <v>176</v>
      </c>
      <c r="AU144" s="256" t="s">
        <v>85</v>
      </c>
      <c r="AV144" s="13" t="s">
        <v>85</v>
      </c>
      <c r="AW144" s="13" t="s">
        <v>37</v>
      </c>
      <c r="AX144" s="13" t="s">
        <v>76</v>
      </c>
      <c r="AY144" s="256" t="s">
        <v>165</v>
      </c>
    </row>
    <row r="145" s="14" customFormat="1">
      <c r="B145" s="257"/>
      <c r="C145" s="258"/>
      <c r="D145" s="233" t="s">
        <v>176</v>
      </c>
      <c r="E145" s="259" t="s">
        <v>19</v>
      </c>
      <c r="F145" s="260" t="s">
        <v>181</v>
      </c>
      <c r="G145" s="258"/>
      <c r="H145" s="261">
        <v>1.3200000000000001</v>
      </c>
      <c r="I145" s="262"/>
      <c r="J145" s="258"/>
      <c r="K145" s="258"/>
      <c r="L145" s="263"/>
      <c r="M145" s="264"/>
      <c r="N145" s="265"/>
      <c r="O145" s="265"/>
      <c r="P145" s="265"/>
      <c r="Q145" s="265"/>
      <c r="R145" s="265"/>
      <c r="S145" s="265"/>
      <c r="T145" s="266"/>
      <c r="AT145" s="267" t="s">
        <v>176</v>
      </c>
      <c r="AU145" s="267" t="s">
        <v>85</v>
      </c>
      <c r="AV145" s="14" t="s">
        <v>172</v>
      </c>
      <c r="AW145" s="14" t="s">
        <v>37</v>
      </c>
      <c r="AX145" s="14" t="s">
        <v>83</v>
      </c>
      <c r="AY145" s="267" t="s">
        <v>165</v>
      </c>
    </row>
    <row r="146" s="1" customFormat="1" ht="16.5" customHeight="1">
      <c r="B146" s="39"/>
      <c r="C146" s="220" t="s">
        <v>300</v>
      </c>
      <c r="D146" s="220" t="s">
        <v>167</v>
      </c>
      <c r="E146" s="221" t="s">
        <v>275</v>
      </c>
      <c r="F146" s="222" t="s">
        <v>276</v>
      </c>
      <c r="G146" s="223" t="s">
        <v>271</v>
      </c>
      <c r="H146" s="224">
        <v>2.3759999999999999</v>
      </c>
      <c r="I146" s="225"/>
      <c r="J146" s="226">
        <f>ROUND(I146*H146,2)</f>
        <v>0</v>
      </c>
      <c r="K146" s="222" t="s">
        <v>171</v>
      </c>
      <c r="L146" s="44"/>
      <c r="M146" s="227" t="s">
        <v>19</v>
      </c>
      <c r="N146" s="228" t="s">
        <v>47</v>
      </c>
      <c r="O146" s="84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AR146" s="231" t="s">
        <v>172</v>
      </c>
      <c r="AT146" s="231" t="s">
        <v>167</v>
      </c>
      <c r="AU146" s="231" t="s">
        <v>85</v>
      </c>
      <c r="AY146" s="18" t="s">
        <v>165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83</v>
      </c>
      <c r="BK146" s="232">
        <f>ROUND(I146*H146,2)</f>
        <v>0</v>
      </c>
      <c r="BL146" s="18" t="s">
        <v>172</v>
      </c>
      <c r="BM146" s="231" t="s">
        <v>2200</v>
      </c>
    </row>
    <row r="147" s="1" customFormat="1">
      <c r="B147" s="39"/>
      <c r="C147" s="40"/>
      <c r="D147" s="233" t="s">
        <v>174</v>
      </c>
      <c r="E147" s="40"/>
      <c r="F147" s="234" t="s">
        <v>278</v>
      </c>
      <c r="G147" s="40"/>
      <c r="H147" s="40"/>
      <c r="I147" s="146"/>
      <c r="J147" s="40"/>
      <c r="K147" s="40"/>
      <c r="L147" s="44"/>
      <c r="M147" s="235"/>
      <c r="N147" s="84"/>
      <c r="O147" s="84"/>
      <c r="P147" s="84"/>
      <c r="Q147" s="84"/>
      <c r="R147" s="84"/>
      <c r="S147" s="84"/>
      <c r="T147" s="85"/>
      <c r="AT147" s="18" t="s">
        <v>174</v>
      </c>
      <c r="AU147" s="18" t="s">
        <v>85</v>
      </c>
    </row>
    <row r="148" s="12" customFormat="1">
      <c r="B148" s="236"/>
      <c r="C148" s="237"/>
      <c r="D148" s="233" t="s">
        <v>176</v>
      </c>
      <c r="E148" s="238" t="s">
        <v>19</v>
      </c>
      <c r="F148" s="239" t="s">
        <v>279</v>
      </c>
      <c r="G148" s="237"/>
      <c r="H148" s="238" t="s">
        <v>19</v>
      </c>
      <c r="I148" s="240"/>
      <c r="J148" s="237"/>
      <c r="K148" s="237"/>
      <c r="L148" s="241"/>
      <c r="M148" s="242"/>
      <c r="N148" s="243"/>
      <c r="O148" s="243"/>
      <c r="P148" s="243"/>
      <c r="Q148" s="243"/>
      <c r="R148" s="243"/>
      <c r="S148" s="243"/>
      <c r="T148" s="244"/>
      <c r="AT148" s="245" t="s">
        <v>176</v>
      </c>
      <c r="AU148" s="245" t="s">
        <v>85</v>
      </c>
      <c r="AV148" s="12" t="s">
        <v>83</v>
      </c>
      <c r="AW148" s="12" t="s">
        <v>37</v>
      </c>
      <c r="AX148" s="12" t="s">
        <v>76</v>
      </c>
      <c r="AY148" s="245" t="s">
        <v>165</v>
      </c>
    </row>
    <row r="149" s="13" customFormat="1">
      <c r="B149" s="246"/>
      <c r="C149" s="247"/>
      <c r="D149" s="233" t="s">
        <v>176</v>
      </c>
      <c r="E149" s="248" t="s">
        <v>19</v>
      </c>
      <c r="F149" s="249" t="s">
        <v>2201</v>
      </c>
      <c r="G149" s="247"/>
      <c r="H149" s="250">
        <v>2.3759999999999999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AT149" s="256" t="s">
        <v>176</v>
      </c>
      <c r="AU149" s="256" t="s">
        <v>85</v>
      </c>
      <c r="AV149" s="13" t="s">
        <v>85</v>
      </c>
      <c r="AW149" s="13" t="s">
        <v>37</v>
      </c>
      <c r="AX149" s="13" t="s">
        <v>76</v>
      </c>
      <c r="AY149" s="256" t="s">
        <v>165</v>
      </c>
    </row>
    <row r="150" s="14" customFormat="1">
      <c r="B150" s="257"/>
      <c r="C150" s="258"/>
      <c r="D150" s="233" t="s">
        <v>176</v>
      </c>
      <c r="E150" s="259" t="s">
        <v>19</v>
      </c>
      <c r="F150" s="260" t="s">
        <v>181</v>
      </c>
      <c r="G150" s="258"/>
      <c r="H150" s="261">
        <v>2.3759999999999999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AT150" s="267" t="s">
        <v>176</v>
      </c>
      <c r="AU150" s="267" t="s">
        <v>85</v>
      </c>
      <c r="AV150" s="14" t="s">
        <v>172</v>
      </c>
      <c r="AW150" s="14" t="s">
        <v>37</v>
      </c>
      <c r="AX150" s="14" t="s">
        <v>83</v>
      </c>
      <c r="AY150" s="267" t="s">
        <v>165</v>
      </c>
    </row>
    <row r="151" s="1" customFormat="1" ht="16.5" customHeight="1">
      <c r="B151" s="39"/>
      <c r="C151" s="220" t="s">
        <v>308</v>
      </c>
      <c r="D151" s="220" t="s">
        <v>167</v>
      </c>
      <c r="E151" s="221" t="s">
        <v>2202</v>
      </c>
      <c r="F151" s="222" t="s">
        <v>1855</v>
      </c>
      <c r="G151" s="223" t="s">
        <v>170</v>
      </c>
      <c r="H151" s="224">
        <v>8.8000000000000007</v>
      </c>
      <c r="I151" s="225"/>
      <c r="J151" s="226">
        <f>ROUND(I151*H151,2)</f>
        <v>0</v>
      </c>
      <c r="K151" s="222" t="s">
        <v>171</v>
      </c>
      <c r="L151" s="44"/>
      <c r="M151" s="227" t="s">
        <v>19</v>
      </c>
      <c r="N151" s="228" t="s">
        <v>47</v>
      </c>
      <c r="O151" s="84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AR151" s="231" t="s">
        <v>612</v>
      </c>
      <c r="AT151" s="231" t="s">
        <v>167</v>
      </c>
      <c r="AU151" s="231" t="s">
        <v>85</v>
      </c>
      <c r="AY151" s="18" t="s">
        <v>165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83</v>
      </c>
      <c r="BK151" s="232">
        <f>ROUND(I151*H151,2)</f>
        <v>0</v>
      </c>
      <c r="BL151" s="18" t="s">
        <v>612</v>
      </c>
      <c r="BM151" s="231" t="s">
        <v>2203</v>
      </c>
    </row>
    <row r="152" s="1" customFormat="1">
      <c r="B152" s="39"/>
      <c r="C152" s="40"/>
      <c r="D152" s="233" t="s">
        <v>174</v>
      </c>
      <c r="E152" s="40"/>
      <c r="F152" s="234" t="s">
        <v>2204</v>
      </c>
      <c r="G152" s="40"/>
      <c r="H152" s="40"/>
      <c r="I152" s="146"/>
      <c r="J152" s="40"/>
      <c r="K152" s="40"/>
      <c r="L152" s="44"/>
      <c r="M152" s="235"/>
      <c r="N152" s="84"/>
      <c r="O152" s="84"/>
      <c r="P152" s="84"/>
      <c r="Q152" s="84"/>
      <c r="R152" s="84"/>
      <c r="S152" s="84"/>
      <c r="T152" s="85"/>
      <c r="AT152" s="18" t="s">
        <v>174</v>
      </c>
      <c r="AU152" s="18" t="s">
        <v>85</v>
      </c>
    </row>
    <row r="153" s="12" customFormat="1">
      <c r="B153" s="236"/>
      <c r="C153" s="237"/>
      <c r="D153" s="233" t="s">
        <v>176</v>
      </c>
      <c r="E153" s="238" t="s">
        <v>19</v>
      </c>
      <c r="F153" s="239" t="s">
        <v>2205</v>
      </c>
      <c r="G153" s="237"/>
      <c r="H153" s="238" t="s">
        <v>19</v>
      </c>
      <c r="I153" s="240"/>
      <c r="J153" s="237"/>
      <c r="K153" s="237"/>
      <c r="L153" s="241"/>
      <c r="M153" s="242"/>
      <c r="N153" s="243"/>
      <c r="O153" s="243"/>
      <c r="P153" s="243"/>
      <c r="Q153" s="243"/>
      <c r="R153" s="243"/>
      <c r="S153" s="243"/>
      <c r="T153" s="244"/>
      <c r="AT153" s="245" t="s">
        <v>176</v>
      </c>
      <c r="AU153" s="245" t="s">
        <v>85</v>
      </c>
      <c r="AV153" s="12" t="s">
        <v>83</v>
      </c>
      <c r="AW153" s="12" t="s">
        <v>37</v>
      </c>
      <c r="AX153" s="12" t="s">
        <v>76</v>
      </c>
      <c r="AY153" s="245" t="s">
        <v>165</v>
      </c>
    </row>
    <row r="154" s="13" customFormat="1">
      <c r="B154" s="246"/>
      <c r="C154" s="247"/>
      <c r="D154" s="233" t="s">
        <v>176</v>
      </c>
      <c r="E154" s="248" t="s">
        <v>19</v>
      </c>
      <c r="F154" s="249" t="s">
        <v>2206</v>
      </c>
      <c r="G154" s="247"/>
      <c r="H154" s="250">
        <v>8.8000000000000007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AT154" s="256" t="s">
        <v>176</v>
      </c>
      <c r="AU154" s="256" t="s">
        <v>85</v>
      </c>
      <c r="AV154" s="13" t="s">
        <v>85</v>
      </c>
      <c r="AW154" s="13" t="s">
        <v>37</v>
      </c>
      <c r="AX154" s="13" t="s">
        <v>76</v>
      </c>
      <c r="AY154" s="256" t="s">
        <v>165</v>
      </c>
    </row>
    <row r="155" s="14" customFormat="1">
      <c r="B155" s="257"/>
      <c r="C155" s="258"/>
      <c r="D155" s="233" t="s">
        <v>176</v>
      </c>
      <c r="E155" s="259" t="s">
        <v>19</v>
      </c>
      <c r="F155" s="260" t="s">
        <v>181</v>
      </c>
      <c r="G155" s="258"/>
      <c r="H155" s="261">
        <v>8.8000000000000007</v>
      </c>
      <c r="I155" s="262"/>
      <c r="J155" s="258"/>
      <c r="K155" s="258"/>
      <c r="L155" s="263"/>
      <c r="M155" s="294"/>
      <c r="N155" s="295"/>
      <c r="O155" s="295"/>
      <c r="P155" s="295"/>
      <c r="Q155" s="295"/>
      <c r="R155" s="295"/>
      <c r="S155" s="295"/>
      <c r="T155" s="296"/>
      <c r="AT155" s="267" t="s">
        <v>176</v>
      </c>
      <c r="AU155" s="267" t="s">
        <v>85</v>
      </c>
      <c r="AV155" s="14" t="s">
        <v>172</v>
      </c>
      <c r="AW155" s="14" t="s">
        <v>37</v>
      </c>
      <c r="AX155" s="14" t="s">
        <v>83</v>
      </c>
      <c r="AY155" s="267" t="s">
        <v>165</v>
      </c>
    </row>
    <row r="156" s="1" customFormat="1" ht="6.96" customHeight="1">
      <c r="B156" s="59"/>
      <c r="C156" s="60"/>
      <c r="D156" s="60"/>
      <c r="E156" s="60"/>
      <c r="F156" s="60"/>
      <c r="G156" s="60"/>
      <c r="H156" s="60"/>
      <c r="I156" s="171"/>
      <c r="J156" s="60"/>
      <c r="K156" s="60"/>
      <c r="L156" s="44"/>
    </row>
  </sheetData>
  <sheetProtection sheet="1" autoFilter="0" formatColumns="0" formatRows="0" objects="1" scenarios="1" spinCount="100000" saltValue="Y/6ByArEZLyH/FtFLZR8ZEyNg6RRihY0fCTVjcmUGgdg4xaLfAoE0s4BfSKQnzjwRB1iqWtFecLbS/J0yFCsaQ==" hashValue="tEphg9n1VTdm/Tm3WmVelDo28EL5B5PDi/WKaHUu4pGueMuatHrBP+07JVNhSM7nKHZS/xy6sonpwDhYm7bAyA==" algorithmName="SHA-512" password="CC35"/>
  <autoFilter ref="C82:K15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3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126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85</v>
      </c>
    </row>
    <row r="4" ht="24.96" customHeight="1">
      <c r="B4" s="21"/>
      <c r="D4" s="142" t="s">
        <v>133</v>
      </c>
      <c r="L4" s="21"/>
      <c r="M4" s="143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44" t="s">
        <v>16</v>
      </c>
      <c r="L6" s="21"/>
    </row>
    <row r="7" ht="16.5" customHeight="1">
      <c r="B7" s="21"/>
      <c r="E7" s="145" t="str">
        <f>'Rekapitulace stavby'!K6</f>
        <v>Ulice Školní, Šumperk</v>
      </c>
      <c r="F7" s="144"/>
      <c r="G7" s="144"/>
      <c r="H7" s="144"/>
      <c r="L7" s="21"/>
    </row>
    <row r="8" ht="12" customHeight="1">
      <c r="B8" s="21"/>
      <c r="D8" s="144" t="s">
        <v>134</v>
      </c>
      <c r="L8" s="21"/>
    </row>
    <row r="9" s="1" customFormat="1" ht="16.5" customHeight="1">
      <c r="B9" s="44"/>
      <c r="E9" s="145" t="s">
        <v>2207</v>
      </c>
      <c r="F9" s="1"/>
      <c r="G9" s="1"/>
      <c r="H9" s="1"/>
      <c r="I9" s="146"/>
      <c r="L9" s="44"/>
    </row>
    <row r="10" s="1" customFormat="1" ht="12" customHeight="1">
      <c r="B10" s="44"/>
      <c r="D10" s="144" t="s">
        <v>136</v>
      </c>
      <c r="I10" s="146"/>
      <c r="L10" s="44"/>
    </row>
    <row r="11" s="1" customFormat="1" ht="36.96" customHeight="1">
      <c r="B11" s="44"/>
      <c r="E11" s="147" t="s">
        <v>2208</v>
      </c>
      <c r="F11" s="1"/>
      <c r="G11" s="1"/>
      <c r="H11" s="1"/>
      <c r="I11" s="146"/>
      <c r="L11" s="44"/>
    </row>
    <row r="12" s="1" customFormat="1">
      <c r="B12" s="44"/>
      <c r="I12" s="146"/>
      <c r="L12" s="44"/>
    </row>
    <row r="13" s="1" customFormat="1" ht="12" customHeight="1">
      <c r="B13" s="44"/>
      <c r="D13" s="144" t="s">
        <v>18</v>
      </c>
      <c r="F13" s="133" t="s">
        <v>19</v>
      </c>
      <c r="I13" s="148" t="s">
        <v>20</v>
      </c>
      <c r="J13" s="133" t="s">
        <v>19</v>
      </c>
      <c r="L13" s="44"/>
    </row>
    <row r="14" s="1" customFormat="1" ht="12" customHeight="1">
      <c r="B14" s="44"/>
      <c r="D14" s="144" t="s">
        <v>21</v>
      </c>
      <c r="F14" s="133" t="s">
        <v>22</v>
      </c>
      <c r="I14" s="148" t="s">
        <v>23</v>
      </c>
      <c r="J14" s="149" t="str">
        <f>'Rekapitulace stavby'!AN8</f>
        <v>19. 2. 2019</v>
      </c>
      <c r="L14" s="44"/>
    </row>
    <row r="15" s="1" customFormat="1" ht="10.8" customHeight="1">
      <c r="B15" s="44"/>
      <c r="I15" s="146"/>
      <c r="L15" s="44"/>
    </row>
    <row r="16" s="1" customFormat="1" ht="12" customHeight="1">
      <c r="B16" s="44"/>
      <c r="D16" s="144" t="s">
        <v>25</v>
      </c>
      <c r="I16" s="148" t="s">
        <v>26</v>
      </c>
      <c r="J16" s="133" t="s">
        <v>27</v>
      </c>
      <c r="L16" s="44"/>
    </row>
    <row r="17" s="1" customFormat="1" ht="18" customHeight="1">
      <c r="B17" s="44"/>
      <c r="E17" s="133" t="s">
        <v>28</v>
      </c>
      <c r="I17" s="148" t="s">
        <v>29</v>
      </c>
      <c r="J17" s="133" t="s">
        <v>30</v>
      </c>
      <c r="L17" s="44"/>
    </row>
    <row r="18" s="1" customFormat="1" ht="6.96" customHeight="1">
      <c r="B18" s="44"/>
      <c r="I18" s="146"/>
      <c r="L18" s="44"/>
    </row>
    <row r="19" s="1" customFormat="1" ht="12" customHeight="1">
      <c r="B19" s="44"/>
      <c r="D19" s="144" t="s">
        <v>31</v>
      </c>
      <c r="I19" s="148" t="s">
        <v>26</v>
      </c>
      <c r="J19" s="34" t="str">
        <f>'Rekapitulace stavby'!AN13</f>
        <v>Vyplň údaj</v>
      </c>
      <c r="L19" s="44"/>
    </row>
    <row r="20" s="1" customFormat="1" ht="18" customHeight="1">
      <c r="B20" s="44"/>
      <c r="E20" s="34" t="str">
        <f>'Rekapitulace stavby'!E14</f>
        <v>Vyplň údaj</v>
      </c>
      <c r="F20" s="133"/>
      <c r="G20" s="133"/>
      <c r="H20" s="133"/>
      <c r="I20" s="148" t="s">
        <v>29</v>
      </c>
      <c r="J20" s="34" t="str">
        <f>'Rekapitulace stavby'!AN14</f>
        <v>Vyplň údaj</v>
      </c>
      <c r="L20" s="44"/>
    </row>
    <row r="21" s="1" customFormat="1" ht="6.96" customHeight="1">
      <c r="B21" s="44"/>
      <c r="I21" s="146"/>
      <c r="L21" s="44"/>
    </row>
    <row r="22" s="1" customFormat="1" ht="12" customHeight="1">
      <c r="B22" s="44"/>
      <c r="D22" s="144" t="s">
        <v>33</v>
      </c>
      <c r="I22" s="148" t="s">
        <v>26</v>
      </c>
      <c r="J22" s="133" t="s">
        <v>34</v>
      </c>
      <c r="L22" s="44"/>
    </row>
    <row r="23" s="1" customFormat="1" ht="18" customHeight="1">
      <c r="B23" s="44"/>
      <c r="E23" s="133" t="s">
        <v>35</v>
      </c>
      <c r="I23" s="148" t="s">
        <v>29</v>
      </c>
      <c r="J23" s="133" t="s">
        <v>36</v>
      </c>
      <c r="L23" s="44"/>
    </row>
    <row r="24" s="1" customFormat="1" ht="6.96" customHeight="1">
      <c r="B24" s="44"/>
      <c r="I24" s="146"/>
      <c r="L24" s="44"/>
    </row>
    <row r="25" s="1" customFormat="1" ht="12" customHeight="1">
      <c r="B25" s="44"/>
      <c r="D25" s="144" t="s">
        <v>38</v>
      </c>
      <c r="I25" s="148" t="s">
        <v>26</v>
      </c>
      <c r="J25" s="133" t="s">
        <v>19</v>
      </c>
      <c r="L25" s="44"/>
    </row>
    <row r="26" s="1" customFormat="1" ht="18" customHeight="1">
      <c r="B26" s="44"/>
      <c r="E26" s="133" t="s">
        <v>39</v>
      </c>
      <c r="I26" s="148" t="s">
        <v>29</v>
      </c>
      <c r="J26" s="133" t="s">
        <v>19</v>
      </c>
      <c r="L26" s="44"/>
    </row>
    <row r="27" s="1" customFormat="1" ht="6.96" customHeight="1">
      <c r="B27" s="44"/>
      <c r="I27" s="146"/>
      <c r="L27" s="44"/>
    </row>
    <row r="28" s="1" customFormat="1" ht="12" customHeight="1">
      <c r="B28" s="44"/>
      <c r="D28" s="144" t="s">
        <v>40</v>
      </c>
      <c r="I28" s="146"/>
      <c r="L28" s="44"/>
    </row>
    <row r="29" s="7" customFormat="1" ht="16.5" customHeight="1">
      <c r="B29" s="150"/>
      <c r="E29" s="151" t="s">
        <v>19</v>
      </c>
      <c r="F29" s="151"/>
      <c r="G29" s="151"/>
      <c r="H29" s="151"/>
      <c r="I29" s="152"/>
      <c r="L29" s="150"/>
    </row>
    <row r="30" s="1" customFormat="1" ht="6.96" customHeight="1">
      <c r="B30" s="44"/>
      <c r="I30" s="146"/>
      <c r="L30" s="44"/>
    </row>
    <row r="31" s="1" customFormat="1" ht="6.96" customHeight="1">
      <c r="B31" s="44"/>
      <c r="D31" s="76"/>
      <c r="E31" s="76"/>
      <c r="F31" s="76"/>
      <c r="G31" s="76"/>
      <c r="H31" s="76"/>
      <c r="I31" s="153"/>
      <c r="J31" s="76"/>
      <c r="K31" s="76"/>
      <c r="L31" s="44"/>
    </row>
    <row r="32" s="1" customFormat="1" ht="25.44" customHeight="1">
      <c r="B32" s="44"/>
      <c r="D32" s="154" t="s">
        <v>42</v>
      </c>
      <c r="I32" s="146"/>
      <c r="J32" s="155">
        <f>ROUND(J93, 2)</f>
        <v>0</v>
      </c>
      <c r="L32" s="44"/>
    </row>
    <row r="33" s="1" customFormat="1" ht="6.96" customHeight="1">
      <c r="B33" s="44"/>
      <c r="D33" s="76"/>
      <c r="E33" s="76"/>
      <c r="F33" s="76"/>
      <c r="G33" s="76"/>
      <c r="H33" s="76"/>
      <c r="I33" s="153"/>
      <c r="J33" s="76"/>
      <c r="K33" s="76"/>
      <c r="L33" s="44"/>
    </row>
    <row r="34" s="1" customFormat="1" ht="14.4" customHeight="1">
      <c r="B34" s="44"/>
      <c r="F34" s="156" t="s">
        <v>44</v>
      </c>
      <c r="I34" s="157" t="s">
        <v>43</v>
      </c>
      <c r="J34" s="156" t="s">
        <v>45</v>
      </c>
      <c r="L34" s="44"/>
    </row>
    <row r="35" s="1" customFormat="1" ht="14.4" customHeight="1">
      <c r="B35" s="44"/>
      <c r="D35" s="158" t="s">
        <v>46</v>
      </c>
      <c r="E35" s="144" t="s">
        <v>47</v>
      </c>
      <c r="F35" s="159">
        <f>ROUND((SUM(BE93:BE458)),  2)</f>
        <v>0</v>
      </c>
      <c r="I35" s="160">
        <v>0.20999999999999999</v>
      </c>
      <c r="J35" s="159">
        <f>ROUND(((SUM(BE93:BE458))*I35),  2)</f>
        <v>0</v>
      </c>
      <c r="L35" s="44"/>
    </row>
    <row r="36" s="1" customFormat="1" ht="14.4" customHeight="1">
      <c r="B36" s="44"/>
      <c r="E36" s="144" t="s">
        <v>48</v>
      </c>
      <c r="F36" s="159">
        <f>ROUND((SUM(BF93:BF458)),  2)</f>
        <v>0</v>
      </c>
      <c r="I36" s="160">
        <v>0.14999999999999999</v>
      </c>
      <c r="J36" s="159">
        <f>ROUND(((SUM(BF93:BF458))*I36),  2)</f>
        <v>0</v>
      </c>
      <c r="L36" s="44"/>
    </row>
    <row r="37" hidden="1" s="1" customFormat="1" ht="14.4" customHeight="1">
      <c r="B37" s="44"/>
      <c r="E37" s="144" t="s">
        <v>49</v>
      </c>
      <c r="F37" s="159">
        <f>ROUND((SUM(BG93:BG458)),  2)</f>
        <v>0</v>
      </c>
      <c r="I37" s="160">
        <v>0.20999999999999999</v>
      </c>
      <c r="J37" s="159">
        <f>0</f>
        <v>0</v>
      </c>
      <c r="L37" s="44"/>
    </row>
    <row r="38" hidden="1" s="1" customFormat="1" ht="14.4" customHeight="1">
      <c r="B38" s="44"/>
      <c r="E38" s="144" t="s">
        <v>50</v>
      </c>
      <c r="F38" s="159">
        <f>ROUND((SUM(BH93:BH458)),  2)</f>
        <v>0</v>
      </c>
      <c r="I38" s="160">
        <v>0.14999999999999999</v>
      </c>
      <c r="J38" s="159">
        <f>0</f>
        <v>0</v>
      </c>
      <c r="L38" s="44"/>
    </row>
    <row r="39" hidden="1" s="1" customFormat="1" ht="14.4" customHeight="1">
      <c r="B39" s="44"/>
      <c r="E39" s="144" t="s">
        <v>51</v>
      </c>
      <c r="F39" s="159">
        <f>ROUND((SUM(BI93:BI458)),  2)</f>
        <v>0</v>
      </c>
      <c r="I39" s="160">
        <v>0</v>
      </c>
      <c r="J39" s="159">
        <f>0</f>
        <v>0</v>
      </c>
      <c r="L39" s="44"/>
    </row>
    <row r="40" s="1" customFormat="1" ht="6.96" customHeight="1">
      <c r="B40" s="44"/>
      <c r="I40" s="146"/>
      <c r="L40" s="44"/>
    </row>
    <row r="41" s="1" customFormat="1" ht="25.44" customHeight="1">
      <c r="B41" s="44"/>
      <c r="C41" s="161"/>
      <c r="D41" s="162" t="s">
        <v>52</v>
      </c>
      <c r="E41" s="163"/>
      <c r="F41" s="163"/>
      <c r="G41" s="164" t="s">
        <v>53</v>
      </c>
      <c r="H41" s="165" t="s">
        <v>54</v>
      </c>
      <c r="I41" s="166"/>
      <c r="J41" s="167">
        <f>SUM(J32:J39)</f>
        <v>0</v>
      </c>
      <c r="K41" s="168"/>
      <c r="L41" s="44"/>
    </row>
    <row r="42" s="1" customFormat="1" ht="14.4" customHeight="1">
      <c r="B42" s="169"/>
      <c r="C42" s="170"/>
      <c r="D42" s="170"/>
      <c r="E42" s="170"/>
      <c r="F42" s="170"/>
      <c r="G42" s="170"/>
      <c r="H42" s="170"/>
      <c r="I42" s="171"/>
      <c r="J42" s="170"/>
      <c r="K42" s="170"/>
      <c r="L42" s="44"/>
    </row>
    <row r="46" s="1" customFormat="1" ht="6.96" customHeight="1">
      <c r="B46" s="172"/>
      <c r="C46" s="173"/>
      <c r="D46" s="173"/>
      <c r="E46" s="173"/>
      <c r="F46" s="173"/>
      <c r="G46" s="173"/>
      <c r="H46" s="173"/>
      <c r="I46" s="174"/>
      <c r="J46" s="173"/>
      <c r="K46" s="173"/>
      <c r="L46" s="44"/>
    </row>
    <row r="47" s="1" customFormat="1" ht="24.96" customHeight="1">
      <c r="B47" s="39"/>
      <c r="C47" s="24" t="s">
        <v>138</v>
      </c>
      <c r="D47" s="40"/>
      <c r="E47" s="40"/>
      <c r="F47" s="40"/>
      <c r="G47" s="40"/>
      <c r="H47" s="40"/>
      <c r="I47" s="146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44"/>
    </row>
    <row r="49" s="1" customFormat="1" ht="12" customHeight="1">
      <c r="B49" s="39"/>
      <c r="C49" s="33" t="s">
        <v>16</v>
      </c>
      <c r="D49" s="40"/>
      <c r="E49" s="40"/>
      <c r="F49" s="40"/>
      <c r="G49" s="40"/>
      <c r="H49" s="40"/>
      <c r="I49" s="146"/>
      <c r="J49" s="40"/>
      <c r="K49" s="40"/>
      <c r="L49" s="44"/>
    </row>
    <row r="50" s="1" customFormat="1" ht="16.5" customHeight="1">
      <c r="B50" s="39"/>
      <c r="C50" s="40"/>
      <c r="D50" s="40"/>
      <c r="E50" s="175" t="str">
        <f>E7</f>
        <v>Ulice Školní, Šumperk</v>
      </c>
      <c r="F50" s="33"/>
      <c r="G50" s="33"/>
      <c r="H50" s="33"/>
      <c r="I50" s="146"/>
      <c r="J50" s="40"/>
      <c r="K50" s="40"/>
      <c r="L50" s="44"/>
    </row>
    <row r="51" ht="12" customHeight="1">
      <c r="B51" s="22"/>
      <c r="C51" s="33" t="s">
        <v>134</v>
      </c>
      <c r="D51" s="23"/>
      <c r="E51" s="23"/>
      <c r="F51" s="23"/>
      <c r="G51" s="23"/>
      <c r="H51" s="23"/>
      <c r="I51" s="138"/>
      <c r="J51" s="23"/>
      <c r="K51" s="23"/>
      <c r="L51" s="21"/>
    </row>
    <row r="52" s="1" customFormat="1" ht="16.5" customHeight="1">
      <c r="B52" s="39"/>
      <c r="C52" s="40"/>
      <c r="D52" s="40"/>
      <c r="E52" s="175" t="s">
        <v>2207</v>
      </c>
      <c r="F52" s="40"/>
      <c r="G52" s="40"/>
      <c r="H52" s="40"/>
      <c r="I52" s="146"/>
      <c r="J52" s="40"/>
      <c r="K52" s="40"/>
      <c r="L52" s="44"/>
    </row>
    <row r="53" s="1" customFormat="1" ht="12" customHeight="1">
      <c r="B53" s="39"/>
      <c r="C53" s="33" t="s">
        <v>136</v>
      </c>
      <c r="D53" s="40"/>
      <c r="E53" s="40"/>
      <c r="F53" s="40"/>
      <c r="G53" s="40"/>
      <c r="H53" s="40"/>
      <c r="I53" s="146"/>
      <c r="J53" s="40"/>
      <c r="K53" s="40"/>
      <c r="L53" s="44"/>
    </row>
    <row r="54" s="1" customFormat="1" ht="16.5" customHeight="1">
      <c r="B54" s="39"/>
      <c r="C54" s="40"/>
      <c r="D54" s="40"/>
      <c r="E54" s="69" t="str">
        <f>E11</f>
        <v>701 NN - Podzemní kontejnery - neuznatelné náklady</v>
      </c>
      <c r="F54" s="40"/>
      <c r="G54" s="40"/>
      <c r="H54" s="40"/>
      <c r="I54" s="146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44"/>
    </row>
    <row r="56" s="1" customFormat="1" ht="12" customHeight="1">
      <c r="B56" s="39"/>
      <c r="C56" s="33" t="s">
        <v>21</v>
      </c>
      <c r="D56" s="40"/>
      <c r="E56" s="40"/>
      <c r="F56" s="28" t="str">
        <f>F14</f>
        <v xml:space="preserve"> </v>
      </c>
      <c r="G56" s="40"/>
      <c r="H56" s="40"/>
      <c r="I56" s="148" t="s">
        <v>23</v>
      </c>
      <c r="J56" s="72" t="str">
        <f>IF(J14="","",J14)</f>
        <v>19. 2. 2019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44"/>
    </row>
    <row r="58" s="1" customFormat="1" ht="15.15" customHeight="1">
      <c r="B58" s="39"/>
      <c r="C58" s="33" t="s">
        <v>25</v>
      </c>
      <c r="D58" s="40"/>
      <c r="E58" s="40"/>
      <c r="F58" s="28" t="str">
        <f>E17</f>
        <v>Město Šumperk</v>
      </c>
      <c r="G58" s="40"/>
      <c r="H58" s="40"/>
      <c r="I58" s="148" t="s">
        <v>33</v>
      </c>
      <c r="J58" s="37" t="str">
        <f>E23</f>
        <v>PROJEKCE s.r.o.</v>
      </c>
      <c r="K58" s="40"/>
      <c r="L58" s="44"/>
    </row>
    <row r="59" s="1" customFormat="1" ht="27.9" customHeight="1">
      <c r="B59" s="39"/>
      <c r="C59" s="33" t="s">
        <v>31</v>
      </c>
      <c r="D59" s="40"/>
      <c r="E59" s="40"/>
      <c r="F59" s="28" t="str">
        <f>IF(E20="","",E20)</f>
        <v>Vyplň údaj</v>
      </c>
      <c r="G59" s="40"/>
      <c r="H59" s="40"/>
      <c r="I59" s="148" t="s">
        <v>38</v>
      </c>
      <c r="J59" s="37" t="str">
        <f>E26</f>
        <v>Petr Slezák, CS ÚRS 2019 01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44"/>
    </row>
    <row r="61" s="1" customFormat="1" ht="29.28" customHeight="1">
      <c r="B61" s="39"/>
      <c r="C61" s="176" t="s">
        <v>139</v>
      </c>
      <c r="D61" s="177"/>
      <c r="E61" s="177"/>
      <c r="F61" s="177"/>
      <c r="G61" s="177"/>
      <c r="H61" s="177"/>
      <c r="I61" s="178"/>
      <c r="J61" s="179" t="s">
        <v>140</v>
      </c>
      <c r="K61" s="177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44"/>
    </row>
    <row r="63" s="1" customFormat="1" ht="22.8" customHeight="1">
      <c r="B63" s="39"/>
      <c r="C63" s="180" t="s">
        <v>74</v>
      </c>
      <c r="D63" s="40"/>
      <c r="E63" s="40"/>
      <c r="F63" s="40"/>
      <c r="G63" s="40"/>
      <c r="H63" s="40"/>
      <c r="I63" s="146"/>
      <c r="J63" s="102">
        <f>J93</f>
        <v>0</v>
      </c>
      <c r="K63" s="40"/>
      <c r="L63" s="44"/>
      <c r="AU63" s="18" t="s">
        <v>141</v>
      </c>
    </row>
    <row r="64" s="8" customFormat="1" ht="24.96" customHeight="1">
      <c r="B64" s="181"/>
      <c r="C64" s="182"/>
      <c r="D64" s="183" t="s">
        <v>142</v>
      </c>
      <c r="E64" s="184"/>
      <c r="F64" s="184"/>
      <c r="G64" s="184"/>
      <c r="H64" s="184"/>
      <c r="I64" s="185"/>
      <c r="J64" s="186">
        <f>J94</f>
        <v>0</v>
      </c>
      <c r="K64" s="182"/>
      <c r="L64" s="187"/>
    </row>
    <row r="65" s="9" customFormat="1" ht="19.92" customHeight="1">
      <c r="B65" s="188"/>
      <c r="C65" s="125"/>
      <c r="D65" s="189" t="s">
        <v>143</v>
      </c>
      <c r="E65" s="190"/>
      <c r="F65" s="190"/>
      <c r="G65" s="190"/>
      <c r="H65" s="190"/>
      <c r="I65" s="191"/>
      <c r="J65" s="192">
        <f>J95</f>
        <v>0</v>
      </c>
      <c r="K65" s="125"/>
      <c r="L65" s="193"/>
    </row>
    <row r="66" s="9" customFormat="1" ht="19.92" customHeight="1">
      <c r="B66" s="188"/>
      <c r="C66" s="125"/>
      <c r="D66" s="189" t="s">
        <v>144</v>
      </c>
      <c r="E66" s="190"/>
      <c r="F66" s="190"/>
      <c r="G66" s="190"/>
      <c r="H66" s="190"/>
      <c r="I66" s="191"/>
      <c r="J66" s="192">
        <f>J237</f>
        <v>0</v>
      </c>
      <c r="K66" s="125"/>
      <c r="L66" s="193"/>
    </row>
    <row r="67" s="9" customFormat="1" ht="19.92" customHeight="1">
      <c r="B67" s="188"/>
      <c r="C67" s="125"/>
      <c r="D67" s="189" t="s">
        <v>2209</v>
      </c>
      <c r="E67" s="190"/>
      <c r="F67" s="190"/>
      <c r="G67" s="190"/>
      <c r="H67" s="190"/>
      <c r="I67" s="191"/>
      <c r="J67" s="192">
        <f>J293</f>
        <v>0</v>
      </c>
      <c r="K67" s="125"/>
      <c r="L67" s="193"/>
    </row>
    <row r="68" s="9" customFormat="1" ht="19.92" customHeight="1">
      <c r="B68" s="188"/>
      <c r="C68" s="125"/>
      <c r="D68" s="189" t="s">
        <v>146</v>
      </c>
      <c r="E68" s="190"/>
      <c r="F68" s="190"/>
      <c r="G68" s="190"/>
      <c r="H68" s="190"/>
      <c r="I68" s="191"/>
      <c r="J68" s="192">
        <f>J332</f>
        <v>0</v>
      </c>
      <c r="K68" s="125"/>
      <c r="L68" s="193"/>
    </row>
    <row r="69" s="9" customFormat="1" ht="19.92" customHeight="1">
      <c r="B69" s="188"/>
      <c r="C69" s="125"/>
      <c r="D69" s="189" t="s">
        <v>147</v>
      </c>
      <c r="E69" s="190"/>
      <c r="F69" s="190"/>
      <c r="G69" s="190"/>
      <c r="H69" s="190"/>
      <c r="I69" s="191"/>
      <c r="J69" s="192">
        <f>J353</f>
        <v>0</v>
      </c>
      <c r="K69" s="125"/>
      <c r="L69" s="193"/>
    </row>
    <row r="70" s="9" customFormat="1" ht="19.92" customHeight="1">
      <c r="B70" s="188"/>
      <c r="C70" s="125"/>
      <c r="D70" s="189" t="s">
        <v>148</v>
      </c>
      <c r="E70" s="190"/>
      <c r="F70" s="190"/>
      <c r="G70" s="190"/>
      <c r="H70" s="190"/>
      <c r="I70" s="191"/>
      <c r="J70" s="192">
        <f>J423</f>
        <v>0</v>
      </c>
      <c r="K70" s="125"/>
      <c r="L70" s="193"/>
    </row>
    <row r="71" s="9" customFormat="1" ht="19.92" customHeight="1">
      <c r="B71" s="188"/>
      <c r="C71" s="125"/>
      <c r="D71" s="189" t="s">
        <v>149</v>
      </c>
      <c r="E71" s="190"/>
      <c r="F71" s="190"/>
      <c r="G71" s="190"/>
      <c r="H71" s="190"/>
      <c r="I71" s="191"/>
      <c r="J71" s="192">
        <f>J456</f>
        <v>0</v>
      </c>
      <c r="K71" s="125"/>
      <c r="L71" s="193"/>
    </row>
    <row r="72" s="1" customFormat="1" ht="21.84" customHeight="1">
      <c r="B72" s="39"/>
      <c r="C72" s="40"/>
      <c r="D72" s="40"/>
      <c r="E72" s="40"/>
      <c r="F72" s="40"/>
      <c r="G72" s="40"/>
      <c r="H72" s="40"/>
      <c r="I72" s="146"/>
      <c r="J72" s="40"/>
      <c r="K72" s="40"/>
      <c r="L72" s="44"/>
    </row>
    <row r="73" s="1" customFormat="1" ht="6.96" customHeight="1">
      <c r="B73" s="59"/>
      <c r="C73" s="60"/>
      <c r="D73" s="60"/>
      <c r="E73" s="60"/>
      <c r="F73" s="60"/>
      <c r="G73" s="60"/>
      <c r="H73" s="60"/>
      <c r="I73" s="171"/>
      <c r="J73" s="60"/>
      <c r="K73" s="60"/>
      <c r="L73" s="44"/>
    </row>
    <row r="77" s="1" customFormat="1" ht="6.96" customHeight="1">
      <c r="B77" s="61"/>
      <c r="C77" s="62"/>
      <c r="D77" s="62"/>
      <c r="E77" s="62"/>
      <c r="F77" s="62"/>
      <c r="G77" s="62"/>
      <c r="H77" s="62"/>
      <c r="I77" s="174"/>
      <c r="J77" s="62"/>
      <c r="K77" s="62"/>
      <c r="L77" s="44"/>
    </row>
    <row r="78" s="1" customFormat="1" ht="24.96" customHeight="1">
      <c r="B78" s="39"/>
      <c r="C78" s="24" t="s">
        <v>150</v>
      </c>
      <c r="D78" s="40"/>
      <c r="E78" s="40"/>
      <c r="F78" s="40"/>
      <c r="G78" s="40"/>
      <c r="H78" s="40"/>
      <c r="I78" s="146"/>
      <c r="J78" s="40"/>
      <c r="K78" s="40"/>
      <c r="L78" s="44"/>
    </row>
    <row r="79" s="1" customFormat="1" ht="6.96" customHeight="1">
      <c r="B79" s="39"/>
      <c r="C79" s="40"/>
      <c r="D79" s="40"/>
      <c r="E79" s="40"/>
      <c r="F79" s="40"/>
      <c r="G79" s="40"/>
      <c r="H79" s="40"/>
      <c r="I79" s="146"/>
      <c r="J79" s="40"/>
      <c r="K79" s="40"/>
      <c r="L79" s="44"/>
    </row>
    <row r="80" s="1" customFormat="1" ht="12" customHeight="1">
      <c r="B80" s="39"/>
      <c r="C80" s="33" t="s">
        <v>16</v>
      </c>
      <c r="D80" s="40"/>
      <c r="E80" s="40"/>
      <c r="F80" s="40"/>
      <c r="G80" s="40"/>
      <c r="H80" s="40"/>
      <c r="I80" s="146"/>
      <c r="J80" s="40"/>
      <c r="K80" s="40"/>
      <c r="L80" s="44"/>
    </row>
    <row r="81" s="1" customFormat="1" ht="16.5" customHeight="1">
      <c r="B81" s="39"/>
      <c r="C81" s="40"/>
      <c r="D81" s="40"/>
      <c r="E81" s="175" t="str">
        <f>E7</f>
        <v>Ulice Školní, Šumperk</v>
      </c>
      <c r="F81" s="33"/>
      <c r="G81" s="33"/>
      <c r="H81" s="33"/>
      <c r="I81" s="146"/>
      <c r="J81" s="40"/>
      <c r="K81" s="40"/>
      <c r="L81" s="44"/>
    </row>
    <row r="82" ht="12" customHeight="1">
      <c r="B82" s="22"/>
      <c r="C82" s="33" t="s">
        <v>134</v>
      </c>
      <c r="D82" s="23"/>
      <c r="E82" s="23"/>
      <c r="F82" s="23"/>
      <c r="G82" s="23"/>
      <c r="H82" s="23"/>
      <c r="I82" s="138"/>
      <c r="J82" s="23"/>
      <c r="K82" s="23"/>
      <c r="L82" s="21"/>
    </row>
    <row r="83" s="1" customFormat="1" ht="16.5" customHeight="1">
      <c r="B83" s="39"/>
      <c r="C83" s="40"/>
      <c r="D83" s="40"/>
      <c r="E83" s="175" t="s">
        <v>2207</v>
      </c>
      <c r="F83" s="40"/>
      <c r="G83" s="40"/>
      <c r="H83" s="40"/>
      <c r="I83" s="146"/>
      <c r="J83" s="40"/>
      <c r="K83" s="40"/>
      <c r="L83" s="44"/>
    </row>
    <row r="84" s="1" customFormat="1" ht="12" customHeight="1">
      <c r="B84" s="39"/>
      <c r="C84" s="33" t="s">
        <v>136</v>
      </c>
      <c r="D84" s="40"/>
      <c r="E84" s="40"/>
      <c r="F84" s="40"/>
      <c r="G84" s="40"/>
      <c r="H84" s="40"/>
      <c r="I84" s="146"/>
      <c r="J84" s="40"/>
      <c r="K84" s="40"/>
      <c r="L84" s="44"/>
    </row>
    <row r="85" s="1" customFormat="1" ht="16.5" customHeight="1">
      <c r="B85" s="39"/>
      <c r="C85" s="40"/>
      <c r="D85" s="40"/>
      <c r="E85" s="69" t="str">
        <f>E11</f>
        <v>701 NN - Podzemní kontejnery - neuznatelné náklady</v>
      </c>
      <c r="F85" s="40"/>
      <c r="G85" s="40"/>
      <c r="H85" s="40"/>
      <c r="I85" s="146"/>
      <c r="J85" s="40"/>
      <c r="K85" s="40"/>
      <c r="L85" s="44"/>
    </row>
    <row r="86" s="1" customFormat="1" ht="6.96" customHeight="1">
      <c r="B86" s="39"/>
      <c r="C86" s="40"/>
      <c r="D86" s="40"/>
      <c r="E86" s="40"/>
      <c r="F86" s="40"/>
      <c r="G86" s="40"/>
      <c r="H86" s="40"/>
      <c r="I86" s="146"/>
      <c r="J86" s="40"/>
      <c r="K86" s="40"/>
      <c r="L86" s="44"/>
    </row>
    <row r="87" s="1" customFormat="1" ht="12" customHeight="1">
      <c r="B87" s="39"/>
      <c r="C87" s="33" t="s">
        <v>21</v>
      </c>
      <c r="D87" s="40"/>
      <c r="E87" s="40"/>
      <c r="F87" s="28" t="str">
        <f>F14</f>
        <v xml:space="preserve"> </v>
      </c>
      <c r="G87" s="40"/>
      <c r="H87" s="40"/>
      <c r="I87" s="148" t="s">
        <v>23</v>
      </c>
      <c r="J87" s="72" t="str">
        <f>IF(J14="","",J14)</f>
        <v>19. 2. 2019</v>
      </c>
      <c r="K87" s="40"/>
      <c r="L87" s="44"/>
    </row>
    <row r="88" s="1" customFormat="1" ht="6.96" customHeight="1">
      <c r="B88" s="39"/>
      <c r="C88" s="40"/>
      <c r="D88" s="40"/>
      <c r="E88" s="40"/>
      <c r="F88" s="40"/>
      <c r="G88" s="40"/>
      <c r="H88" s="40"/>
      <c r="I88" s="146"/>
      <c r="J88" s="40"/>
      <c r="K88" s="40"/>
      <c r="L88" s="44"/>
    </row>
    <row r="89" s="1" customFormat="1" ht="15.15" customHeight="1">
      <c r="B89" s="39"/>
      <c r="C89" s="33" t="s">
        <v>25</v>
      </c>
      <c r="D89" s="40"/>
      <c r="E89" s="40"/>
      <c r="F89" s="28" t="str">
        <f>E17</f>
        <v>Město Šumperk</v>
      </c>
      <c r="G89" s="40"/>
      <c r="H89" s="40"/>
      <c r="I89" s="148" t="s">
        <v>33</v>
      </c>
      <c r="J89" s="37" t="str">
        <f>E23</f>
        <v>PROJEKCE s.r.o.</v>
      </c>
      <c r="K89" s="40"/>
      <c r="L89" s="44"/>
    </row>
    <row r="90" s="1" customFormat="1" ht="27.9" customHeight="1">
      <c r="B90" s="39"/>
      <c r="C90" s="33" t="s">
        <v>31</v>
      </c>
      <c r="D90" s="40"/>
      <c r="E90" s="40"/>
      <c r="F90" s="28" t="str">
        <f>IF(E20="","",E20)</f>
        <v>Vyplň údaj</v>
      </c>
      <c r="G90" s="40"/>
      <c r="H90" s="40"/>
      <c r="I90" s="148" t="s">
        <v>38</v>
      </c>
      <c r="J90" s="37" t="str">
        <f>E26</f>
        <v>Petr Slezák, CS ÚRS 2019 01</v>
      </c>
      <c r="K90" s="40"/>
      <c r="L90" s="44"/>
    </row>
    <row r="91" s="1" customFormat="1" ht="10.32" customHeight="1">
      <c r="B91" s="39"/>
      <c r="C91" s="40"/>
      <c r="D91" s="40"/>
      <c r="E91" s="40"/>
      <c r="F91" s="40"/>
      <c r="G91" s="40"/>
      <c r="H91" s="40"/>
      <c r="I91" s="146"/>
      <c r="J91" s="40"/>
      <c r="K91" s="40"/>
      <c r="L91" s="44"/>
    </row>
    <row r="92" s="10" customFormat="1" ht="29.28" customHeight="1">
      <c r="B92" s="194"/>
      <c r="C92" s="195" t="s">
        <v>151</v>
      </c>
      <c r="D92" s="196" t="s">
        <v>61</v>
      </c>
      <c r="E92" s="196" t="s">
        <v>57</v>
      </c>
      <c r="F92" s="196" t="s">
        <v>58</v>
      </c>
      <c r="G92" s="196" t="s">
        <v>152</v>
      </c>
      <c r="H92" s="196" t="s">
        <v>153</v>
      </c>
      <c r="I92" s="197" t="s">
        <v>154</v>
      </c>
      <c r="J92" s="196" t="s">
        <v>140</v>
      </c>
      <c r="K92" s="198" t="s">
        <v>155</v>
      </c>
      <c r="L92" s="199"/>
      <c r="M92" s="92" t="s">
        <v>19</v>
      </c>
      <c r="N92" s="93" t="s">
        <v>46</v>
      </c>
      <c r="O92" s="93" t="s">
        <v>156</v>
      </c>
      <c r="P92" s="93" t="s">
        <v>157</v>
      </c>
      <c r="Q92" s="93" t="s">
        <v>158</v>
      </c>
      <c r="R92" s="93" t="s">
        <v>159</v>
      </c>
      <c r="S92" s="93" t="s">
        <v>160</v>
      </c>
      <c r="T92" s="94" t="s">
        <v>161</v>
      </c>
    </row>
    <row r="93" s="1" customFormat="1" ht="22.8" customHeight="1">
      <c r="B93" s="39"/>
      <c r="C93" s="99" t="s">
        <v>162</v>
      </c>
      <c r="D93" s="40"/>
      <c r="E93" s="40"/>
      <c r="F93" s="40"/>
      <c r="G93" s="40"/>
      <c r="H93" s="40"/>
      <c r="I93" s="146"/>
      <c r="J93" s="200">
        <f>BK93</f>
        <v>0</v>
      </c>
      <c r="K93" s="40"/>
      <c r="L93" s="44"/>
      <c r="M93" s="95"/>
      <c r="N93" s="96"/>
      <c r="O93" s="96"/>
      <c r="P93" s="201">
        <f>P94</f>
        <v>0</v>
      </c>
      <c r="Q93" s="96"/>
      <c r="R93" s="201">
        <f>R94</f>
        <v>88.706099080000001</v>
      </c>
      <c r="S93" s="96"/>
      <c r="T93" s="202">
        <f>T94</f>
        <v>15.347000000000001</v>
      </c>
      <c r="AT93" s="18" t="s">
        <v>75</v>
      </c>
      <c r="AU93" s="18" t="s">
        <v>141</v>
      </c>
      <c r="BK93" s="203">
        <f>BK94</f>
        <v>0</v>
      </c>
    </row>
    <row r="94" s="11" customFormat="1" ht="25.92" customHeight="1">
      <c r="B94" s="204"/>
      <c r="C94" s="205"/>
      <c r="D94" s="206" t="s">
        <v>75</v>
      </c>
      <c r="E94" s="207" t="s">
        <v>163</v>
      </c>
      <c r="F94" s="207" t="s">
        <v>164</v>
      </c>
      <c r="G94" s="205"/>
      <c r="H94" s="205"/>
      <c r="I94" s="208"/>
      <c r="J94" s="209">
        <f>BK94</f>
        <v>0</v>
      </c>
      <c r="K94" s="205"/>
      <c r="L94" s="210"/>
      <c r="M94" s="211"/>
      <c r="N94" s="212"/>
      <c r="O94" s="212"/>
      <c r="P94" s="213">
        <f>P95+P237+P293+P332+P353+P423+P456</f>
        <v>0</v>
      </c>
      <c r="Q94" s="212"/>
      <c r="R94" s="213">
        <f>R95+R237+R293+R332+R353+R423+R456</f>
        <v>88.706099080000001</v>
      </c>
      <c r="S94" s="212"/>
      <c r="T94" s="214">
        <f>T95+T237+T293+T332+T353+T423+T456</f>
        <v>15.347000000000001</v>
      </c>
      <c r="AR94" s="215" t="s">
        <v>83</v>
      </c>
      <c r="AT94" s="216" t="s">
        <v>75</v>
      </c>
      <c r="AU94" s="216" t="s">
        <v>76</v>
      </c>
      <c r="AY94" s="215" t="s">
        <v>165</v>
      </c>
      <c r="BK94" s="217">
        <f>BK95+BK237+BK293+BK332+BK353+BK423+BK456</f>
        <v>0</v>
      </c>
    </row>
    <row r="95" s="11" customFormat="1" ht="22.8" customHeight="1">
      <c r="B95" s="204"/>
      <c r="C95" s="205"/>
      <c r="D95" s="206" t="s">
        <v>75</v>
      </c>
      <c r="E95" s="218" t="s">
        <v>83</v>
      </c>
      <c r="F95" s="218" t="s">
        <v>166</v>
      </c>
      <c r="G95" s="205"/>
      <c r="H95" s="205"/>
      <c r="I95" s="208"/>
      <c r="J95" s="219">
        <f>BK95</f>
        <v>0</v>
      </c>
      <c r="K95" s="205"/>
      <c r="L95" s="210"/>
      <c r="M95" s="211"/>
      <c r="N95" s="212"/>
      <c r="O95" s="212"/>
      <c r="P95" s="213">
        <f>SUM(P96:P236)</f>
        <v>0</v>
      </c>
      <c r="Q95" s="212"/>
      <c r="R95" s="213">
        <f>SUM(R96:R236)</f>
        <v>41.64062998</v>
      </c>
      <c r="S95" s="212"/>
      <c r="T95" s="214">
        <f>SUM(T96:T236)</f>
        <v>15.347000000000001</v>
      </c>
      <c r="AR95" s="215" t="s">
        <v>83</v>
      </c>
      <c r="AT95" s="216" t="s">
        <v>75</v>
      </c>
      <c r="AU95" s="216" t="s">
        <v>83</v>
      </c>
      <c r="AY95" s="215" t="s">
        <v>165</v>
      </c>
      <c r="BK95" s="217">
        <f>SUM(BK96:BK236)</f>
        <v>0</v>
      </c>
    </row>
    <row r="96" s="1" customFormat="1" ht="16.5" customHeight="1">
      <c r="B96" s="39"/>
      <c r="C96" s="220" t="s">
        <v>83</v>
      </c>
      <c r="D96" s="220" t="s">
        <v>167</v>
      </c>
      <c r="E96" s="221" t="s">
        <v>2210</v>
      </c>
      <c r="F96" s="222" t="s">
        <v>2211</v>
      </c>
      <c r="G96" s="223" t="s">
        <v>170</v>
      </c>
      <c r="H96" s="224">
        <v>3.2000000000000002</v>
      </c>
      <c r="I96" s="225"/>
      <c r="J96" s="226">
        <f>ROUND(I96*H96,2)</f>
        <v>0</v>
      </c>
      <c r="K96" s="222" t="s">
        <v>171</v>
      </c>
      <c r="L96" s="44"/>
      <c r="M96" s="227" t="s">
        <v>19</v>
      </c>
      <c r="N96" s="228" t="s">
        <v>47</v>
      </c>
      <c r="O96" s="84"/>
      <c r="P96" s="229">
        <f>O96*H96</f>
        <v>0</v>
      </c>
      <c r="Q96" s="229">
        <v>0</v>
      </c>
      <c r="R96" s="229">
        <f>Q96*H96</f>
        <v>0</v>
      </c>
      <c r="S96" s="229">
        <v>0.255</v>
      </c>
      <c r="T96" s="230">
        <f>S96*H96</f>
        <v>0.81600000000000006</v>
      </c>
      <c r="AR96" s="231" t="s">
        <v>172</v>
      </c>
      <c r="AT96" s="231" t="s">
        <v>167</v>
      </c>
      <c r="AU96" s="231" t="s">
        <v>85</v>
      </c>
      <c r="AY96" s="18" t="s">
        <v>165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18" t="s">
        <v>83</v>
      </c>
      <c r="BK96" s="232">
        <f>ROUND(I96*H96,2)</f>
        <v>0</v>
      </c>
      <c r="BL96" s="18" t="s">
        <v>172</v>
      </c>
      <c r="BM96" s="231" t="s">
        <v>2212</v>
      </c>
    </row>
    <row r="97" s="1" customFormat="1">
      <c r="B97" s="39"/>
      <c r="C97" s="40"/>
      <c r="D97" s="233" t="s">
        <v>174</v>
      </c>
      <c r="E97" s="40"/>
      <c r="F97" s="234" t="s">
        <v>2213</v>
      </c>
      <c r="G97" s="40"/>
      <c r="H97" s="40"/>
      <c r="I97" s="146"/>
      <c r="J97" s="40"/>
      <c r="K97" s="40"/>
      <c r="L97" s="44"/>
      <c r="M97" s="235"/>
      <c r="N97" s="84"/>
      <c r="O97" s="84"/>
      <c r="P97" s="84"/>
      <c r="Q97" s="84"/>
      <c r="R97" s="84"/>
      <c r="S97" s="84"/>
      <c r="T97" s="85"/>
      <c r="AT97" s="18" t="s">
        <v>174</v>
      </c>
      <c r="AU97" s="18" t="s">
        <v>85</v>
      </c>
    </row>
    <row r="98" s="12" customFormat="1">
      <c r="B98" s="236"/>
      <c r="C98" s="237"/>
      <c r="D98" s="233" t="s">
        <v>176</v>
      </c>
      <c r="E98" s="238" t="s">
        <v>19</v>
      </c>
      <c r="F98" s="239" t="s">
        <v>2214</v>
      </c>
      <c r="G98" s="237"/>
      <c r="H98" s="238" t="s">
        <v>19</v>
      </c>
      <c r="I98" s="240"/>
      <c r="J98" s="237"/>
      <c r="K98" s="237"/>
      <c r="L98" s="241"/>
      <c r="M98" s="242"/>
      <c r="N98" s="243"/>
      <c r="O98" s="243"/>
      <c r="P98" s="243"/>
      <c r="Q98" s="243"/>
      <c r="R98" s="243"/>
      <c r="S98" s="243"/>
      <c r="T98" s="244"/>
      <c r="AT98" s="245" t="s">
        <v>176</v>
      </c>
      <c r="AU98" s="245" t="s">
        <v>85</v>
      </c>
      <c r="AV98" s="12" t="s">
        <v>83</v>
      </c>
      <c r="AW98" s="12" t="s">
        <v>37</v>
      </c>
      <c r="AX98" s="12" t="s">
        <v>76</v>
      </c>
      <c r="AY98" s="245" t="s">
        <v>165</v>
      </c>
    </row>
    <row r="99" s="13" customFormat="1">
      <c r="B99" s="246"/>
      <c r="C99" s="247"/>
      <c r="D99" s="233" t="s">
        <v>176</v>
      </c>
      <c r="E99" s="248" t="s">
        <v>19</v>
      </c>
      <c r="F99" s="249" t="s">
        <v>2215</v>
      </c>
      <c r="G99" s="247"/>
      <c r="H99" s="250">
        <v>3.2000000000000002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AT99" s="256" t="s">
        <v>176</v>
      </c>
      <c r="AU99" s="256" t="s">
        <v>85</v>
      </c>
      <c r="AV99" s="13" t="s">
        <v>85</v>
      </c>
      <c r="AW99" s="13" t="s">
        <v>37</v>
      </c>
      <c r="AX99" s="13" t="s">
        <v>76</v>
      </c>
      <c r="AY99" s="256" t="s">
        <v>165</v>
      </c>
    </row>
    <row r="100" s="14" customFormat="1">
      <c r="B100" s="257"/>
      <c r="C100" s="258"/>
      <c r="D100" s="233" t="s">
        <v>176</v>
      </c>
      <c r="E100" s="259" t="s">
        <v>19</v>
      </c>
      <c r="F100" s="260" t="s">
        <v>181</v>
      </c>
      <c r="G100" s="258"/>
      <c r="H100" s="261">
        <v>3.2000000000000002</v>
      </c>
      <c r="I100" s="262"/>
      <c r="J100" s="258"/>
      <c r="K100" s="258"/>
      <c r="L100" s="263"/>
      <c r="M100" s="264"/>
      <c r="N100" s="265"/>
      <c r="O100" s="265"/>
      <c r="P100" s="265"/>
      <c r="Q100" s="265"/>
      <c r="R100" s="265"/>
      <c r="S100" s="265"/>
      <c r="T100" s="266"/>
      <c r="AT100" s="267" t="s">
        <v>176</v>
      </c>
      <c r="AU100" s="267" t="s">
        <v>85</v>
      </c>
      <c r="AV100" s="14" t="s">
        <v>172</v>
      </c>
      <c r="AW100" s="14" t="s">
        <v>37</v>
      </c>
      <c r="AX100" s="14" t="s">
        <v>83</v>
      </c>
      <c r="AY100" s="267" t="s">
        <v>165</v>
      </c>
    </row>
    <row r="101" s="1" customFormat="1" ht="16.5" customHeight="1">
      <c r="B101" s="39"/>
      <c r="C101" s="220" t="s">
        <v>85</v>
      </c>
      <c r="D101" s="220" t="s">
        <v>167</v>
      </c>
      <c r="E101" s="221" t="s">
        <v>168</v>
      </c>
      <c r="F101" s="222" t="s">
        <v>169</v>
      </c>
      <c r="G101" s="223" t="s">
        <v>170</v>
      </c>
      <c r="H101" s="224">
        <v>21.600000000000001</v>
      </c>
      <c r="I101" s="225"/>
      <c r="J101" s="226">
        <f>ROUND(I101*H101,2)</f>
        <v>0</v>
      </c>
      <c r="K101" s="222" t="s">
        <v>171</v>
      </c>
      <c r="L101" s="44"/>
      <c r="M101" s="227" t="s">
        <v>19</v>
      </c>
      <c r="N101" s="228" t="s">
        <v>47</v>
      </c>
      <c r="O101" s="84"/>
      <c r="P101" s="229">
        <f>O101*H101</f>
        <v>0</v>
      </c>
      <c r="Q101" s="229">
        <v>0</v>
      </c>
      <c r="R101" s="229">
        <f>Q101*H101</f>
        <v>0</v>
      </c>
      <c r="S101" s="229">
        <v>0.26000000000000001</v>
      </c>
      <c r="T101" s="230">
        <f>S101*H101</f>
        <v>5.6160000000000005</v>
      </c>
      <c r="AR101" s="231" t="s">
        <v>172</v>
      </c>
      <c r="AT101" s="231" t="s">
        <v>167</v>
      </c>
      <c r="AU101" s="231" t="s">
        <v>85</v>
      </c>
      <c r="AY101" s="18" t="s">
        <v>165</v>
      </c>
      <c r="BE101" s="232">
        <f>IF(N101="základní",J101,0)</f>
        <v>0</v>
      </c>
      <c r="BF101" s="232">
        <f>IF(N101="snížená",J101,0)</f>
        <v>0</v>
      </c>
      <c r="BG101" s="232">
        <f>IF(N101="zákl. přenesená",J101,0)</f>
        <v>0</v>
      </c>
      <c r="BH101" s="232">
        <f>IF(N101="sníž. přenesená",J101,0)</f>
        <v>0</v>
      </c>
      <c r="BI101" s="232">
        <f>IF(N101="nulová",J101,0)</f>
        <v>0</v>
      </c>
      <c r="BJ101" s="18" t="s">
        <v>83</v>
      </c>
      <c r="BK101" s="232">
        <f>ROUND(I101*H101,2)</f>
        <v>0</v>
      </c>
      <c r="BL101" s="18" t="s">
        <v>172</v>
      </c>
      <c r="BM101" s="231" t="s">
        <v>2216</v>
      </c>
    </row>
    <row r="102" s="1" customFormat="1">
      <c r="B102" s="39"/>
      <c r="C102" s="40"/>
      <c r="D102" s="233" t="s">
        <v>174</v>
      </c>
      <c r="E102" s="40"/>
      <c r="F102" s="234" t="s">
        <v>175</v>
      </c>
      <c r="G102" s="40"/>
      <c r="H102" s="40"/>
      <c r="I102" s="146"/>
      <c r="J102" s="40"/>
      <c r="K102" s="40"/>
      <c r="L102" s="44"/>
      <c r="M102" s="235"/>
      <c r="N102" s="84"/>
      <c r="O102" s="84"/>
      <c r="P102" s="84"/>
      <c r="Q102" s="84"/>
      <c r="R102" s="84"/>
      <c r="S102" s="84"/>
      <c r="T102" s="85"/>
      <c r="AT102" s="18" t="s">
        <v>174</v>
      </c>
      <c r="AU102" s="18" t="s">
        <v>85</v>
      </c>
    </row>
    <row r="103" s="12" customFormat="1">
      <c r="B103" s="236"/>
      <c r="C103" s="237"/>
      <c r="D103" s="233" t="s">
        <v>176</v>
      </c>
      <c r="E103" s="238" t="s">
        <v>19</v>
      </c>
      <c r="F103" s="239" t="s">
        <v>2214</v>
      </c>
      <c r="G103" s="237"/>
      <c r="H103" s="238" t="s">
        <v>19</v>
      </c>
      <c r="I103" s="240"/>
      <c r="J103" s="237"/>
      <c r="K103" s="237"/>
      <c r="L103" s="241"/>
      <c r="M103" s="242"/>
      <c r="N103" s="243"/>
      <c r="O103" s="243"/>
      <c r="P103" s="243"/>
      <c r="Q103" s="243"/>
      <c r="R103" s="243"/>
      <c r="S103" s="243"/>
      <c r="T103" s="244"/>
      <c r="AT103" s="245" t="s">
        <v>176</v>
      </c>
      <c r="AU103" s="245" t="s">
        <v>85</v>
      </c>
      <c r="AV103" s="12" t="s">
        <v>83</v>
      </c>
      <c r="AW103" s="12" t="s">
        <v>37</v>
      </c>
      <c r="AX103" s="12" t="s">
        <v>76</v>
      </c>
      <c r="AY103" s="245" t="s">
        <v>165</v>
      </c>
    </row>
    <row r="104" s="13" customFormat="1">
      <c r="B104" s="246"/>
      <c r="C104" s="247"/>
      <c r="D104" s="233" t="s">
        <v>176</v>
      </c>
      <c r="E104" s="248" t="s">
        <v>19</v>
      </c>
      <c r="F104" s="249" t="s">
        <v>2217</v>
      </c>
      <c r="G104" s="247"/>
      <c r="H104" s="250">
        <v>21.600000000000001</v>
      </c>
      <c r="I104" s="251"/>
      <c r="J104" s="247"/>
      <c r="K104" s="247"/>
      <c r="L104" s="252"/>
      <c r="M104" s="253"/>
      <c r="N104" s="254"/>
      <c r="O104" s="254"/>
      <c r="P104" s="254"/>
      <c r="Q104" s="254"/>
      <c r="R104" s="254"/>
      <c r="S104" s="254"/>
      <c r="T104" s="255"/>
      <c r="AT104" s="256" t="s">
        <v>176</v>
      </c>
      <c r="AU104" s="256" t="s">
        <v>85</v>
      </c>
      <c r="AV104" s="13" t="s">
        <v>85</v>
      </c>
      <c r="AW104" s="13" t="s">
        <v>37</v>
      </c>
      <c r="AX104" s="13" t="s">
        <v>76</v>
      </c>
      <c r="AY104" s="256" t="s">
        <v>165</v>
      </c>
    </row>
    <row r="105" s="14" customFormat="1">
      <c r="B105" s="257"/>
      <c r="C105" s="258"/>
      <c r="D105" s="233" t="s">
        <v>176</v>
      </c>
      <c r="E105" s="259" t="s">
        <v>19</v>
      </c>
      <c r="F105" s="260" t="s">
        <v>181</v>
      </c>
      <c r="G105" s="258"/>
      <c r="H105" s="261">
        <v>21.600000000000001</v>
      </c>
      <c r="I105" s="262"/>
      <c r="J105" s="258"/>
      <c r="K105" s="258"/>
      <c r="L105" s="263"/>
      <c r="M105" s="264"/>
      <c r="N105" s="265"/>
      <c r="O105" s="265"/>
      <c r="P105" s="265"/>
      <c r="Q105" s="265"/>
      <c r="R105" s="265"/>
      <c r="S105" s="265"/>
      <c r="T105" s="266"/>
      <c r="AT105" s="267" t="s">
        <v>176</v>
      </c>
      <c r="AU105" s="267" t="s">
        <v>85</v>
      </c>
      <c r="AV105" s="14" t="s">
        <v>172</v>
      </c>
      <c r="AW105" s="14" t="s">
        <v>37</v>
      </c>
      <c r="AX105" s="14" t="s">
        <v>83</v>
      </c>
      <c r="AY105" s="267" t="s">
        <v>165</v>
      </c>
    </row>
    <row r="106" s="1" customFormat="1" ht="16.5" customHeight="1">
      <c r="B106" s="39"/>
      <c r="C106" s="220" t="s">
        <v>188</v>
      </c>
      <c r="D106" s="220" t="s">
        <v>167</v>
      </c>
      <c r="E106" s="221" t="s">
        <v>189</v>
      </c>
      <c r="F106" s="222" t="s">
        <v>190</v>
      </c>
      <c r="G106" s="223" t="s">
        <v>170</v>
      </c>
      <c r="H106" s="224">
        <v>25</v>
      </c>
      <c r="I106" s="225"/>
      <c r="J106" s="226">
        <f>ROUND(I106*H106,2)</f>
        <v>0</v>
      </c>
      <c r="K106" s="222" t="s">
        <v>171</v>
      </c>
      <c r="L106" s="44"/>
      <c r="M106" s="227" t="s">
        <v>19</v>
      </c>
      <c r="N106" s="228" t="s">
        <v>47</v>
      </c>
      <c r="O106" s="84"/>
      <c r="P106" s="229">
        <f>O106*H106</f>
        <v>0</v>
      </c>
      <c r="Q106" s="229">
        <v>5.0000000000000002E-05</v>
      </c>
      <c r="R106" s="229">
        <f>Q106*H106</f>
        <v>0.00125</v>
      </c>
      <c r="S106" s="229">
        <v>0.128</v>
      </c>
      <c r="T106" s="230">
        <f>S106*H106</f>
        <v>3.2000000000000002</v>
      </c>
      <c r="AR106" s="231" t="s">
        <v>172</v>
      </c>
      <c r="AT106" s="231" t="s">
        <v>167</v>
      </c>
      <c r="AU106" s="231" t="s">
        <v>85</v>
      </c>
      <c r="AY106" s="18" t="s">
        <v>165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18" t="s">
        <v>83</v>
      </c>
      <c r="BK106" s="232">
        <f>ROUND(I106*H106,2)</f>
        <v>0</v>
      </c>
      <c r="BL106" s="18" t="s">
        <v>172</v>
      </c>
      <c r="BM106" s="231" t="s">
        <v>2218</v>
      </c>
    </row>
    <row r="107" s="1" customFormat="1">
      <c r="B107" s="39"/>
      <c r="C107" s="40"/>
      <c r="D107" s="233" t="s">
        <v>174</v>
      </c>
      <c r="E107" s="40"/>
      <c r="F107" s="234" t="s">
        <v>192</v>
      </c>
      <c r="G107" s="40"/>
      <c r="H107" s="40"/>
      <c r="I107" s="146"/>
      <c r="J107" s="40"/>
      <c r="K107" s="40"/>
      <c r="L107" s="44"/>
      <c r="M107" s="235"/>
      <c r="N107" s="84"/>
      <c r="O107" s="84"/>
      <c r="P107" s="84"/>
      <c r="Q107" s="84"/>
      <c r="R107" s="84"/>
      <c r="S107" s="84"/>
      <c r="T107" s="85"/>
      <c r="AT107" s="18" t="s">
        <v>174</v>
      </c>
      <c r="AU107" s="18" t="s">
        <v>85</v>
      </c>
    </row>
    <row r="108" s="12" customFormat="1">
      <c r="B108" s="236"/>
      <c r="C108" s="237"/>
      <c r="D108" s="233" t="s">
        <v>176</v>
      </c>
      <c r="E108" s="238" t="s">
        <v>19</v>
      </c>
      <c r="F108" s="239" t="s">
        <v>2219</v>
      </c>
      <c r="G108" s="237"/>
      <c r="H108" s="238" t="s">
        <v>19</v>
      </c>
      <c r="I108" s="240"/>
      <c r="J108" s="237"/>
      <c r="K108" s="237"/>
      <c r="L108" s="241"/>
      <c r="M108" s="242"/>
      <c r="N108" s="243"/>
      <c r="O108" s="243"/>
      <c r="P108" s="243"/>
      <c r="Q108" s="243"/>
      <c r="R108" s="243"/>
      <c r="S108" s="243"/>
      <c r="T108" s="244"/>
      <c r="AT108" s="245" t="s">
        <v>176</v>
      </c>
      <c r="AU108" s="245" t="s">
        <v>85</v>
      </c>
      <c r="AV108" s="12" t="s">
        <v>83</v>
      </c>
      <c r="AW108" s="12" t="s">
        <v>37</v>
      </c>
      <c r="AX108" s="12" t="s">
        <v>76</v>
      </c>
      <c r="AY108" s="245" t="s">
        <v>165</v>
      </c>
    </row>
    <row r="109" s="13" customFormat="1">
      <c r="B109" s="246"/>
      <c r="C109" s="247"/>
      <c r="D109" s="233" t="s">
        <v>176</v>
      </c>
      <c r="E109" s="248" t="s">
        <v>19</v>
      </c>
      <c r="F109" s="249" t="s">
        <v>2220</v>
      </c>
      <c r="G109" s="247"/>
      <c r="H109" s="250">
        <v>25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AT109" s="256" t="s">
        <v>176</v>
      </c>
      <c r="AU109" s="256" t="s">
        <v>85</v>
      </c>
      <c r="AV109" s="13" t="s">
        <v>85</v>
      </c>
      <c r="AW109" s="13" t="s">
        <v>37</v>
      </c>
      <c r="AX109" s="13" t="s">
        <v>76</v>
      </c>
      <c r="AY109" s="256" t="s">
        <v>165</v>
      </c>
    </row>
    <row r="110" s="14" customFormat="1">
      <c r="B110" s="257"/>
      <c r="C110" s="258"/>
      <c r="D110" s="233" t="s">
        <v>176</v>
      </c>
      <c r="E110" s="259" t="s">
        <v>19</v>
      </c>
      <c r="F110" s="260" t="s">
        <v>181</v>
      </c>
      <c r="G110" s="258"/>
      <c r="H110" s="261">
        <v>25</v>
      </c>
      <c r="I110" s="262"/>
      <c r="J110" s="258"/>
      <c r="K110" s="258"/>
      <c r="L110" s="263"/>
      <c r="M110" s="264"/>
      <c r="N110" s="265"/>
      <c r="O110" s="265"/>
      <c r="P110" s="265"/>
      <c r="Q110" s="265"/>
      <c r="R110" s="265"/>
      <c r="S110" s="265"/>
      <c r="T110" s="266"/>
      <c r="AT110" s="267" t="s">
        <v>176</v>
      </c>
      <c r="AU110" s="267" t="s">
        <v>85</v>
      </c>
      <c r="AV110" s="14" t="s">
        <v>172</v>
      </c>
      <c r="AW110" s="14" t="s">
        <v>37</v>
      </c>
      <c r="AX110" s="14" t="s">
        <v>83</v>
      </c>
      <c r="AY110" s="267" t="s">
        <v>165</v>
      </c>
    </row>
    <row r="111" s="1" customFormat="1" ht="16.5" customHeight="1">
      <c r="B111" s="39"/>
      <c r="C111" s="220" t="s">
        <v>172</v>
      </c>
      <c r="D111" s="220" t="s">
        <v>167</v>
      </c>
      <c r="E111" s="221" t="s">
        <v>203</v>
      </c>
      <c r="F111" s="222" t="s">
        <v>204</v>
      </c>
      <c r="G111" s="223" t="s">
        <v>197</v>
      </c>
      <c r="H111" s="224">
        <v>23</v>
      </c>
      <c r="I111" s="225"/>
      <c r="J111" s="226">
        <f>ROUND(I111*H111,2)</f>
        <v>0</v>
      </c>
      <c r="K111" s="222" t="s">
        <v>171</v>
      </c>
      <c r="L111" s="44"/>
      <c r="M111" s="227" t="s">
        <v>19</v>
      </c>
      <c r="N111" s="228" t="s">
        <v>47</v>
      </c>
      <c r="O111" s="84"/>
      <c r="P111" s="229">
        <f>O111*H111</f>
        <v>0</v>
      </c>
      <c r="Q111" s="229">
        <v>0</v>
      </c>
      <c r="R111" s="229">
        <f>Q111*H111</f>
        <v>0</v>
      </c>
      <c r="S111" s="229">
        <v>0.20499999999999999</v>
      </c>
      <c r="T111" s="230">
        <f>S111*H111</f>
        <v>4.7149999999999999</v>
      </c>
      <c r="AR111" s="231" t="s">
        <v>172</v>
      </c>
      <c r="AT111" s="231" t="s">
        <v>167</v>
      </c>
      <c r="AU111" s="231" t="s">
        <v>85</v>
      </c>
      <c r="AY111" s="18" t="s">
        <v>165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18" t="s">
        <v>83</v>
      </c>
      <c r="BK111" s="232">
        <f>ROUND(I111*H111,2)</f>
        <v>0</v>
      </c>
      <c r="BL111" s="18" t="s">
        <v>172</v>
      </c>
      <c r="BM111" s="231" t="s">
        <v>2221</v>
      </c>
    </row>
    <row r="112" s="1" customFormat="1">
      <c r="B112" s="39"/>
      <c r="C112" s="40"/>
      <c r="D112" s="233" t="s">
        <v>174</v>
      </c>
      <c r="E112" s="40"/>
      <c r="F112" s="234" t="s">
        <v>206</v>
      </c>
      <c r="G112" s="40"/>
      <c r="H112" s="40"/>
      <c r="I112" s="146"/>
      <c r="J112" s="40"/>
      <c r="K112" s="40"/>
      <c r="L112" s="44"/>
      <c r="M112" s="235"/>
      <c r="N112" s="84"/>
      <c r="O112" s="84"/>
      <c r="P112" s="84"/>
      <c r="Q112" s="84"/>
      <c r="R112" s="84"/>
      <c r="S112" s="84"/>
      <c r="T112" s="85"/>
      <c r="AT112" s="18" t="s">
        <v>174</v>
      </c>
      <c r="AU112" s="18" t="s">
        <v>85</v>
      </c>
    </row>
    <row r="113" s="12" customFormat="1">
      <c r="B113" s="236"/>
      <c r="C113" s="237"/>
      <c r="D113" s="233" t="s">
        <v>176</v>
      </c>
      <c r="E113" s="238" t="s">
        <v>19</v>
      </c>
      <c r="F113" s="239" t="s">
        <v>2222</v>
      </c>
      <c r="G113" s="237"/>
      <c r="H113" s="238" t="s">
        <v>19</v>
      </c>
      <c r="I113" s="240"/>
      <c r="J113" s="237"/>
      <c r="K113" s="237"/>
      <c r="L113" s="241"/>
      <c r="M113" s="242"/>
      <c r="N113" s="243"/>
      <c r="O113" s="243"/>
      <c r="P113" s="243"/>
      <c r="Q113" s="243"/>
      <c r="R113" s="243"/>
      <c r="S113" s="243"/>
      <c r="T113" s="244"/>
      <c r="AT113" s="245" t="s">
        <v>176</v>
      </c>
      <c r="AU113" s="245" t="s">
        <v>85</v>
      </c>
      <c r="AV113" s="12" t="s">
        <v>83</v>
      </c>
      <c r="AW113" s="12" t="s">
        <v>37</v>
      </c>
      <c r="AX113" s="12" t="s">
        <v>76</v>
      </c>
      <c r="AY113" s="245" t="s">
        <v>165</v>
      </c>
    </row>
    <row r="114" s="13" customFormat="1">
      <c r="B114" s="246"/>
      <c r="C114" s="247"/>
      <c r="D114" s="233" t="s">
        <v>176</v>
      </c>
      <c r="E114" s="248" t="s">
        <v>19</v>
      </c>
      <c r="F114" s="249" t="s">
        <v>2223</v>
      </c>
      <c r="G114" s="247"/>
      <c r="H114" s="250">
        <v>23</v>
      </c>
      <c r="I114" s="251"/>
      <c r="J114" s="247"/>
      <c r="K114" s="247"/>
      <c r="L114" s="252"/>
      <c r="M114" s="253"/>
      <c r="N114" s="254"/>
      <c r="O114" s="254"/>
      <c r="P114" s="254"/>
      <c r="Q114" s="254"/>
      <c r="R114" s="254"/>
      <c r="S114" s="254"/>
      <c r="T114" s="255"/>
      <c r="AT114" s="256" t="s">
        <v>176</v>
      </c>
      <c r="AU114" s="256" t="s">
        <v>85</v>
      </c>
      <c r="AV114" s="13" t="s">
        <v>85</v>
      </c>
      <c r="AW114" s="13" t="s">
        <v>37</v>
      </c>
      <c r="AX114" s="13" t="s">
        <v>76</v>
      </c>
      <c r="AY114" s="256" t="s">
        <v>165</v>
      </c>
    </row>
    <row r="115" s="14" customFormat="1">
      <c r="B115" s="257"/>
      <c r="C115" s="258"/>
      <c r="D115" s="233" t="s">
        <v>176</v>
      </c>
      <c r="E115" s="259" t="s">
        <v>19</v>
      </c>
      <c r="F115" s="260" t="s">
        <v>181</v>
      </c>
      <c r="G115" s="258"/>
      <c r="H115" s="261">
        <v>23</v>
      </c>
      <c r="I115" s="262"/>
      <c r="J115" s="258"/>
      <c r="K115" s="258"/>
      <c r="L115" s="263"/>
      <c r="M115" s="264"/>
      <c r="N115" s="265"/>
      <c r="O115" s="265"/>
      <c r="P115" s="265"/>
      <c r="Q115" s="265"/>
      <c r="R115" s="265"/>
      <c r="S115" s="265"/>
      <c r="T115" s="266"/>
      <c r="AT115" s="267" t="s">
        <v>176</v>
      </c>
      <c r="AU115" s="267" t="s">
        <v>85</v>
      </c>
      <c r="AV115" s="14" t="s">
        <v>172</v>
      </c>
      <c r="AW115" s="14" t="s">
        <v>37</v>
      </c>
      <c r="AX115" s="14" t="s">
        <v>83</v>
      </c>
      <c r="AY115" s="267" t="s">
        <v>165</v>
      </c>
    </row>
    <row r="116" s="1" customFormat="1" ht="16.5" customHeight="1">
      <c r="B116" s="39"/>
      <c r="C116" s="220" t="s">
        <v>202</v>
      </c>
      <c r="D116" s="220" t="s">
        <v>167</v>
      </c>
      <c r="E116" s="221" t="s">
        <v>211</v>
      </c>
      <c r="F116" s="222" t="s">
        <v>212</v>
      </c>
      <c r="G116" s="223" t="s">
        <v>197</v>
      </c>
      <c r="H116" s="224">
        <v>25</v>
      </c>
      <c r="I116" s="225"/>
      <c r="J116" s="226">
        <f>ROUND(I116*H116,2)</f>
        <v>0</v>
      </c>
      <c r="K116" s="222" t="s">
        <v>171</v>
      </c>
      <c r="L116" s="44"/>
      <c r="M116" s="227" t="s">
        <v>19</v>
      </c>
      <c r="N116" s="228" t="s">
        <v>47</v>
      </c>
      <c r="O116" s="84"/>
      <c r="P116" s="229">
        <f>O116*H116</f>
        <v>0</v>
      </c>
      <c r="Q116" s="229">
        <v>0</v>
      </c>
      <c r="R116" s="229">
        <f>Q116*H116</f>
        <v>0</v>
      </c>
      <c r="S116" s="229">
        <v>0.040000000000000001</v>
      </c>
      <c r="T116" s="230">
        <f>S116*H116</f>
        <v>1</v>
      </c>
      <c r="AR116" s="231" t="s">
        <v>172</v>
      </c>
      <c r="AT116" s="231" t="s">
        <v>167</v>
      </c>
      <c r="AU116" s="231" t="s">
        <v>85</v>
      </c>
      <c r="AY116" s="18" t="s">
        <v>165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18" t="s">
        <v>83</v>
      </c>
      <c r="BK116" s="232">
        <f>ROUND(I116*H116,2)</f>
        <v>0</v>
      </c>
      <c r="BL116" s="18" t="s">
        <v>172</v>
      </c>
      <c r="BM116" s="231" t="s">
        <v>2224</v>
      </c>
    </row>
    <row r="117" s="1" customFormat="1">
      <c r="B117" s="39"/>
      <c r="C117" s="40"/>
      <c r="D117" s="233" t="s">
        <v>174</v>
      </c>
      <c r="E117" s="40"/>
      <c r="F117" s="234" t="s">
        <v>214</v>
      </c>
      <c r="G117" s="40"/>
      <c r="H117" s="40"/>
      <c r="I117" s="146"/>
      <c r="J117" s="40"/>
      <c r="K117" s="40"/>
      <c r="L117" s="44"/>
      <c r="M117" s="235"/>
      <c r="N117" s="84"/>
      <c r="O117" s="84"/>
      <c r="P117" s="84"/>
      <c r="Q117" s="84"/>
      <c r="R117" s="84"/>
      <c r="S117" s="84"/>
      <c r="T117" s="85"/>
      <c r="AT117" s="18" t="s">
        <v>174</v>
      </c>
      <c r="AU117" s="18" t="s">
        <v>85</v>
      </c>
    </row>
    <row r="118" s="12" customFormat="1">
      <c r="B118" s="236"/>
      <c r="C118" s="237"/>
      <c r="D118" s="233" t="s">
        <v>176</v>
      </c>
      <c r="E118" s="238" t="s">
        <v>19</v>
      </c>
      <c r="F118" s="239" t="s">
        <v>2222</v>
      </c>
      <c r="G118" s="237"/>
      <c r="H118" s="238" t="s">
        <v>19</v>
      </c>
      <c r="I118" s="240"/>
      <c r="J118" s="237"/>
      <c r="K118" s="237"/>
      <c r="L118" s="241"/>
      <c r="M118" s="242"/>
      <c r="N118" s="243"/>
      <c r="O118" s="243"/>
      <c r="P118" s="243"/>
      <c r="Q118" s="243"/>
      <c r="R118" s="243"/>
      <c r="S118" s="243"/>
      <c r="T118" s="244"/>
      <c r="AT118" s="245" t="s">
        <v>176</v>
      </c>
      <c r="AU118" s="245" t="s">
        <v>85</v>
      </c>
      <c r="AV118" s="12" t="s">
        <v>83</v>
      </c>
      <c r="AW118" s="12" t="s">
        <v>37</v>
      </c>
      <c r="AX118" s="12" t="s">
        <v>76</v>
      </c>
      <c r="AY118" s="245" t="s">
        <v>165</v>
      </c>
    </row>
    <row r="119" s="13" customFormat="1">
      <c r="B119" s="246"/>
      <c r="C119" s="247"/>
      <c r="D119" s="233" t="s">
        <v>176</v>
      </c>
      <c r="E119" s="248" t="s">
        <v>19</v>
      </c>
      <c r="F119" s="249" t="s">
        <v>2225</v>
      </c>
      <c r="G119" s="247"/>
      <c r="H119" s="250">
        <v>25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AT119" s="256" t="s">
        <v>176</v>
      </c>
      <c r="AU119" s="256" t="s">
        <v>85</v>
      </c>
      <c r="AV119" s="13" t="s">
        <v>85</v>
      </c>
      <c r="AW119" s="13" t="s">
        <v>37</v>
      </c>
      <c r="AX119" s="13" t="s">
        <v>76</v>
      </c>
      <c r="AY119" s="256" t="s">
        <v>165</v>
      </c>
    </row>
    <row r="120" s="14" customFormat="1">
      <c r="B120" s="257"/>
      <c r="C120" s="258"/>
      <c r="D120" s="233" t="s">
        <v>176</v>
      </c>
      <c r="E120" s="259" t="s">
        <v>19</v>
      </c>
      <c r="F120" s="260" t="s">
        <v>181</v>
      </c>
      <c r="G120" s="258"/>
      <c r="H120" s="261">
        <v>25</v>
      </c>
      <c r="I120" s="262"/>
      <c r="J120" s="258"/>
      <c r="K120" s="258"/>
      <c r="L120" s="263"/>
      <c r="M120" s="264"/>
      <c r="N120" s="265"/>
      <c r="O120" s="265"/>
      <c r="P120" s="265"/>
      <c r="Q120" s="265"/>
      <c r="R120" s="265"/>
      <c r="S120" s="265"/>
      <c r="T120" s="266"/>
      <c r="AT120" s="267" t="s">
        <v>176</v>
      </c>
      <c r="AU120" s="267" t="s">
        <v>85</v>
      </c>
      <c r="AV120" s="14" t="s">
        <v>172</v>
      </c>
      <c r="AW120" s="14" t="s">
        <v>37</v>
      </c>
      <c r="AX120" s="14" t="s">
        <v>83</v>
      </c>
      <c r="AY120" s="267" t="s">
        <v>165</v>
      </c>
    </row>
    <row r="121" s="1" customFormat="1" ht="16.5" customHeight="1">
      <c r="B121" s="39"/>
      <c r="C121" s="220" t="s">
        <v>210</v>
      </c>
      <c r="D121" s="220" t="s">
        <v>167</v>
      </c>
      <c r="E121" s="221" t="s">
        <v>217</v>
      </c>
      <c r="F121" s="222" t="s">
        <v>218</v>
      </c>
      <c r="G121" s="223" t="s">
        <v>219</v>
      </c>
      <c r="H121" s="224">
        <v>11.119999999999999</v>
      </c>
      <c r="I121" s="225"/>
      <c r="J121" s="226">
        <f>ROUND(I121*H121,2)</f>
        <v>0</v>
      </c>
      <c r="K121" s="222" t="s">
        <v>171</v>
      </c>
      <c r="L121" s="44"/>
      <c r="M121" s="227" t="s">
        <v>19</v>
      </c>
      <c r="N121" s="228" t="s">
        <v>47</v>
      </c>
      <c r="O121" s="84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AR121" s="231" t="s">
        <v>172</v>
      </c>
      <c r="AT121" s="231" t="s">
        <v>167</v>
      </c>
      <c r="AU121" s="231" t="s">
        <v>85</v>
      </c>
      <c r="AY121" s="18" t="s">
        <v>165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8" t="s">
        <v>83</v>
      </c>
      <c r="BK121" s="232">
        <f>ROUND(I121*H121,2)</f>
        <v>0</v>
      </c>
      <c r="BL121" s="18" t="s">
        <v>172</v>
      </c>
      <c r="BM121" s="231" t="s">
        <v>2226</v>
      </c>
    </row>
    <row r="122" s="1" customFormat="1">
      <c r="B122" s="39"/>
      <c r="C122" s="40"/>
      <c r="D122" s="233" t="s">
        <v>174</v>
      </c>
      <c r="E122" s="40"/>
      <c r="F122" s="234" t="s">
        <v>221</v>
      </c>
      <c r="G122" s="40"/>
      <c r="H122" s="40"/>
      <c r="I122" s="146"/>
      <c r="J122" s="40"/>
      <c r="K122" s="40"/>
      <c r="L122" s="44"/>
      <c r="M122" s="235"/>
      <c r="N122" s="84"/>
      <c r="O122" s="84"/>
      <c r="P122" s="84"/>
      <c r="Q122" s="84"/>
      <c r="R122" s="84"/>
      <c r="S122" s="84"/>
      <c r="T122" s="85"/>
      <c r="AT122" s="18" t="s">
        <v>174</v>
      </c>
      <c r="AU122" s="18" t="s">
        <v>85</v>
      </c>
    </row>
    <row r="123" s="12" customFormat="1">
      <c r="B123" s="236"/>
      <c r="C123" s="237"/>
      <c r="D123" s="233" t="s">
        <v>176</v>
      </c>
      <c r="E123" s="238" t="s">
        <v>19</v>
      </c>
      <c r="F123" s="239" t="s">
        <v>222</v>
      </c>
      <c r="G123" s="237"/>
      <c r="H123" s="238" t="s">
        <v>19</v>
      </c>
      <c r="I123" s="240"/>
      <c r="J123" s="237"/>
      <c r="K123" s="237"/>
      <c r="L123" s="241"/>
      <c r="M123" s="242"/>
      <c r="N123" s="243"/>
      <c r="O123" s="243"/>
      <c r="P123" s="243"/>
      <c r="Q123" s="243"/>
      <c r="R123" s="243"/>
      <c r="S123" s="243"/>
      <c r="T123" s="244"/>
      <c r="AT123" s="245" t="s">
        <v>176</v>
      </c>
      <c r="AU123" s="245" t="s">
        <v>85</v>
      </c>
      <c r="AV123" s="12" t="s">
        <v>83</v>
      </c>
      <c r="AW123" s="12" t="s">
        <v>37</v>
      </c>
      <c r="AX123" s="12" t="s">
        <v>76</v>
      </c>
      <c r="AY123" s="245" t="s">
        <v>165</v>
      </c>
    </row>
    <row r="124" s="13" customFormat="1">
      <c r="B124" s="246"/>
      <c r="C124" s="247"/>
      <c r="D124" s="233" t="s">
        <v>176</v>
      </c>
      <c r="E124" s="248" t="s">
        <v>19</v>
      </c>
      <c r="F124" s="249" t="s">
        <v>2227</v>
      </c>
      <c r="G124" s="247"/>
      <c r="H124" s="250">
        <v>11.119999999999999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AT124" s="256" t="s">
        <v>176</v>
      </c>
      <c r="AU124" s="256" t="s">
        <v>85</v>
      </c>
      <c r="AV124" s="13" t="s">
        <v>85</v>
      </c>
      <c r="AW124" s="13" t="s">
        <v>37</v>
      </c>
      <c r="AX124" s="13" t="s">
        <v>76</v>
      </c>
      <c r="AY124" s="256" t="s">
        <v>165</v>
      </c>
    </row>
    <row r="125" s="14" customFormat="1">
      <c r="B125" s="257"/>
      <c r="C125" s="258"/>
      <c r="D125" s="233" t="s">
        <v>176</v>
      </c>
      <c r="E125" s="259" t="s">
        <v>19</v>
      </c>
      <c r="F125" s="260" t="s">
        <v>181</v>
      </c>
      <c r="G125" s="258"/>
      <c r="H125" s="261">
        <v>11.119999999999999</v>
      </c>
      <c r="I125" s="262"/>
      <c r="J125" s="258"/>
      <c r="K125" s="258"/>
      <c r="L125" s="263"/>
      <c r="M125" s="264"/>
      <c r="N125" s="265"/>
      <c r="O125" s="265"/>
      <c r="P125" s="265"/>
      <c r="Q125" s="265"/>
      <c r="R125" s="265"/>
      <c r="S125" s="265"/>
      <c r="T125" s="266"/>
      <c r="AT125" s="267" t="s">
        <v>176</v>
      </c>
      <c r="AU125" s="267" t="s">
        <v>85</v>
      </c>
      <c r="AV125" s="14" t="s">
        <v>172</v>
      </c>
      <c r="AW125" s="14" t="s">
        <v>37</v>
      </c>
      <c r="AX125" s="14" t="s">
        <v>83</v>
      </c>
      <c r="AY125" s="267" t="s">
        <v>165</v>
      </c>
    </row>
    <row r="126" s="1" customFormat="1" ht="16.5" customHeight="1">
      <c r="B126" s="39"/>
      <c r="C126" s="220" t="s">
        <v>216</v>
      </c>
      <c r="D126" s="220" t="s">
        <v>167</v>
      </c>
      <c r="E126" s="221" t="s">
        <v>225</v>
      </c>
      <c r="F126" s="222" t="s">
        <v>226</v>
      </c>
      <c r="G126" s="223" t="s">
        <v>219</v>
      </c>
      <c r="H126" s="224">
        <v>39.468000000000004</v>
      </c>
      <c r="I126" s="225"/>
      <c r="J126" s="226">
        <f>ROUND(I126*H126,2)</f>
        <v>0</v>
      </c>
      <c r="K126" s="222" t="s">
        <v>171</v>
      </c>
      <c r="L126" s="44"/>
      <c r="M126" s="227" t="s">
        <v>19</v>
      </c>
      <c r="N126" s="228" t="s">
        <v>47</v>
      </c>
      <c r="O126" s="84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AR126" s="231" t="s">
        <v>172</v>
      </c>
      <c r="AT126" s="231" t="s">
        <v>167</v>
      </c>
      <c r="AU126" s="231" t="s">
        <v>85</v>
      </c>
      <c r="AY126" s="18" t="s">
        <v>165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83</v>
      </c>
      <c r="BK126" s="232">
        <f>ROUND(I126*H126,2)</f>
        <v>0</v>
      </c>
      <c r="BL126" s="18" t="s">
        <v>172</v>
      </c>
      <c r="BM126" s="231" t="s">
        <v>2228</v>
      </c>
    </row>
    <row r="127" s="1" customFormat="1">
      <c r="B127" s="39"/>
      <c r="C127" s="40"/>
      <c r="D127" s="233" t="s">
        <v>174</v>
      </c>
      <c r="E127" s="40"/>
      <c r="F127" s="234" t="s">
        <v>228</v>
      </c>
      <c r="G127" s="40"/>
      <c r="H127" s="40"/>
      <c r="I127" s="146"/>
      <c r="J127" s="40"/>
      <c r="K127" s="40"/>
      <c r="L127" s="44"/>
      <c r="M127" s="235"/>
      <c r="N127" s="84"/>
      <c r="O127" s="84"/>
      <c r="P127" s="84"/>
      <c r="Q127" s="84"/>
      <c r="R127" s="84"/>
      <c r="S127" s="84"/>
      <c r="T127" s="85"/>
      <c r="AT127" s="18" t="s">
        <v>174</v>
      </c>
      <c r="AU127" s="18" t="s">
        <v>85</v>
      </c>
    </row>
    <row r="128" s="12" customFormat="1">
      <c r="B128" s="236"/>
      <c r="C128" s="237"/>
      <c r="D128" s="233" t="s">
        <v>176</v>
      </c>
      <c r="E128" s="238" t="s">
        <v>19</v>
      </c>
      <c r="F128" s="239" t="s">
        <v>229</v>
      </c>
      <c r="G128" s="237"/>
      <c r="H128" s="238" t="s">
        <v>19</v>
      </c>
      <c r="I128" s="240"/>
      <c r="J128" s="237"/>
      <c r="K128" s="237"/>
      <c r="L128" s="241"/>
      <c r="M128" s="242"/>
      <c r="N128" s="243"/>
      <c r="O128" s="243"/>
      <c r="P128" s="243"/>
      <c r="Q128" s="243"/>
      <c r="R128" s="243"/>
      <c r="S128" s="243"/>
      <c r="T128" s="244"/>
      <c r="AT128" s="245" t="s">
        <v>176</v>
      </c>
      <c r="AU128" s="245" t="s">
        <v>85</v>
      </c>
      <c r="AV128" s="12" t="s">
        <v>83</v>
      </c>
      <c r="AW128" s="12" t="s">
        <v>37</v>
      </c>
      <c r="AX128" s="12" t="s">
        <v>76</v>
      </c>
      <c r="AY128" s="245" t="s">
        <v>165</v>
      </c>
    </row>
    <row r="129" s="13" customFormat="1">
      <c r="B129" s="246"/>
      <c r="C129" s="247"/>
      <c r="D129" s="233" t="s">
        <v>176</v>
      </c>
      <c r="E129" s="248" t="s">
        <v>19</v>
      </c>
      <c r="F129" s="249" t="s">
        <v>2229</v>
      </c>
      <c r="G129" s="247"/>
      <c r="H129" s="250">
        <v>18.149999999999999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AT129" s="256" t="s">
        <v>176</v>
      </c>
      <c r="AU129" s="256" t="s">
        <v>85</v>
      </c>
      <c r="AV129" s="13" t="s">
        <v>85</v>
      </c>
      <c r="AW129" s="13" t="s">
        <v>37</v>
      </c>
      <c r="AX129" s="13" t="s">
        <v>76</v>
      </c>
      <c r="AY129" s="256" t="s">
        <v>165</v>
      </c>
    </row>
    <row r="130" s="12" customFormat="1">
      <c r="B130" s="236"/>
      <c r="C130" s="237"/>
      <c r="D130" s="233" t="s">
        <v>176</v>
      </c>
      <c r="E130" s="238" t="s">
        <v>19</v>
      </c>
      <c r="F130" s="239" t="s">
        <v>673</v>
      </c>
      <c r="G130" s="237"/>
      <c r="H130" s="238" t="s">
        <v>19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AT130" s="245" t="s">
        <v>176</v>
      </c>
      <c r="AU130" s="245" t="s">
        <v>85</v>
      </c>
      <c r="AV130" s="12" t="s">
        <v>83</v>
      </c>
      <c r="AW130" s="12" t="s">
        <v>37</v>
      </c>
      <c r="AX130" s="12" t="s">
        <v>76</v>
      </c>
      <c r="AY130" s="245" t="s">
        <v>165</v>
      </c>
    </row>
    <row r="131" s="13" customFormat="1">
      <c r="B131" s="246"/>
      <c r="C131" s="247"/>
      <c r="D131" s="233" t="s">
        <v>176</v>
      </c>
      <c r="E131" s="248" t="s">
        <v>19</v>
      </c>
      <c r="F131" s="249" t="s">
        <v>2230</v>
      </c>
      <c r="G131" s="247"/>
      <c r="H131" s="250">
        <v>21.318000000000001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AT131" s="256" t="s">
        <v>176</v>
      </c>
      <c r="AU131" s="256" t="s">
        <v>85</v>
      </c>
      <c r="AV131" s="13" t="s">
        <v>85</v>
      </c>
      <c r="AW131" s="13" t="s">
        <v>37</v>
      </c>
      <c r="AX131" s="13" t="s">
        <v>76</v>
      </c>
      <c r="AY131" s="256" t="s">
        <v>165</v>
      </c>
    </row>
    <row r="132" s="14" customFormat="1">
      <c r="B132" s="257"/>
      <c r="C132" s="258"/>
      <c r="D132" s="233" t="s">
        <v>176</v>
      </c>
      <c r="E132" s="259" t="s">
        <v>19</v>
      </c>
      <c r="F132" s="260" t="s">
        <v>181</v>
      </c>
      <c r="G132" s="258"/>
      <c r="H132" s="261">
        <v>39.468000000000004</v>
      </c>
      <c r="I132" s="262"/>
      <c r="J132" s="258"/>
      <c r="K132" s="258"/>
      <c r="L132" s="263"/>
      <c r="M132" s="264"/>
      <c r="N132" s="265"/>
      <c r="O132" s="265"/>
      <c r="P132" s="265"/>
      <c r="Q132" s="265"/>
      <c r="R132" s="265"/>
      <c r="S132" s="265"/>
      <c r="T132" s="266"/>
      <c r="AT132" s="267" t="s">
        <v>176</v>
      </c>
      <c r="AU132" s="267" t="s">
        <v>85</v>
      </c>
      <c r="AV132" s="14" t="s">
        <v>172</v>
      </c>
      <c r="AW132" s="14" t="s">
        <v>37</v>
      </c>
      <c r="AX132" s="14" t="s">
        <v>83</v>
      </c>
      <c r="AY132" s="267" t="s">
        <v>165</v>
      </c>
    </row>
    <row r="133" s="1" customFormat="1" ht="16.5" customHeight="1">
      <c r="B133" s="39"/>
      <c r="C133" s="220" t="s">
        <v>224</v>
      </c>
      <c r="D133" s="220" t="s">
        <v>167</v>
      </c>
      <c r="E133" s="221" t="s">
        <v>234</v>
      </c>
      <c r="F133" s="222" t="s">
        <v>235</v>
      </c>
      <c r="G133" s="223" t="s">
        <v>219</v>
      </c>
      <c r="H133" s="224">
        <v>19.734000000000002</v>
      </c>
      <c r="I133" s="225"/>
      <c r="J133" s="226">
        <f>ROUND(I133*H133,2)</f>
        <v>0</v>
      </c>
      <c r="K133" s="222" t="s">
        <v>171</v>
      </c>
      <c r="L133" s="44"/>
      <c r="M133" s="227" t="s">
        <v>19</v>
      </c>
      <c r="N133" s="228" t="s">
        <v>47</v>
      </c>
      <c r="O133" s="84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AR133" s="231" t="s">
        <v>172</v>
      </c>
      <c r="AT133" s="231" t="s">
        <v>167</v>
      </c>
      <c r="AU133" s="231" t="s">
        <v>85</v>
      </c>
      <c r="AY133" s="18" t="s">
        <v>165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83</v>
      </c>
      <c r="BK133" s="232">
        <f>ROUND(I133*H133,2)</f>
        <v>0</v>
      </c>
      <c r="BL133" s="18" t="s">
        <v>172</v>
      </c>
      <c r="BM133" s="231" t="s">
        <v>2231</v>
      </c>
    </row>
    <row r="134" s="1" customFormat="1">
      <c r="B134" s="39"/>
      <c r="C134" s="40"/>
      <c r="D134" s="233" t="s">
        <v>174</v>
      </c>
      <c r="E134" s="40"/>
      <c r="F134" s="234" t="s">
        <v>237</v>
      </c>
      <c r="G134" s="40"/>
      <c r="H134" s="40"/>
      <c r="I134" s="146"/>
      <c r="J134" s="40"/>
      <c r="K134" s="40"/>
      <c r="L134" s="44"/>
      <c r="M134" s="235"/>
      <c r="N134" s="84"/>
      <c r="O134" s="84"/>
      <c r="P134" s="84"/>
      <c r="Q134" s="84"/>
      <c r="R134" s="84"/>
      <c r="S134" s="84"/>
      <c r="T134" s="85"/>
      <c r="AT134" s="18" t="s">
        <v>174</v>
      </c>
      <c r="AU134" s="18" t="s">
        <v>85</v>
      </c>
    </row>
    <row r="135" s="12" customFormat="1">
      <c r="B135" s="236"/>
      <c r="C135" s="237"/>
      <c r="D135" s="233" t="s">
        <v>176</v>
      </c>
      <c r="E135" s="238" t="s">
        <v>19</v>
      </c>
      <c r="F135" s="239" t="s">
        <v>238</v>
      </c>
      <c r="G135" s="237"/>
      <c r="H135" s="238" t="s">
        <v>19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AT135" s="245" t="s">
        <v>176</v>
      </c>
      <c r="AU135" s="245" t="s">
        <v>85</v>
      </c>
      <c r="AV135" s="12" t="s">
        <v>83</v>
      </c>
      <c r="AW135" s="12" t="s">
        <v>37</v>
      </c>
      <c r="AX135" s="12" t="s">
        <v>76</v>
      </c>
      <c r="AY135" s="245" t="s">
        <v>165</v>
      </c>
    </row>
    <row r="136" s="13" customFormat="1">
      <c r="B136" s="246"/>
      <c r="C136" s="247"/>
      <c r="D136" s="233" t="s">
        <v>176</v>
      </c>
      <c r="E136" s="248" t="s">
        <v>19</v>
      </c>
      <c r="F136" s="249" t="s">
        <v>2232</v>
      </c>
      <c r="G136" s="247"/>
      <c r="H136" s="250">
        <v>19.734000000000002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AT136" s="256" t="s">
        <v>176</v>
      </c>
      <c r="AU136" s="256" t="s">
        <v>85</v>
      </c>
      <c r="AV136" s="13" t="s">
        <v>85</v>
      </c>
      <c r="AW136" s="13" t="s">
        <v>37</v>
      </c>
      <c r="AX136" s="13" t="s">
        <v>76</v>
      </c>
      <c r="AY136" s="256" t="s">
        <v>165</v>
      </c>
    </row>
    <row r="137" s="14" customFormat="1">
      <c r="B137" s="257"/>
      <c r="C137" s="258"/>
      <c r="D137" s="233" t="s">
        <v>176</v>
      </c>
      <c r="E137" s="259" t="s">
        <v>19</v>
      </c>
      <c r="F137" s="260" t="s">
        <v>181</v>
      </c>
      <c r="G137" s="258"/>
      <c r="H137" s="261">
        <v>19.734000000000002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AT137" s="267" t="s">
        <v>176</v>
      </c>
      <c r="AU137" s="267" t="s">
        <v>85</v>
      </c>
      <c r="AV137" s="14" t="s">
        <v>172</v>
      </c>
      <c r="AW137" s="14" t="s">
        <v>37</v>
      </c>
      <c r="AX137" s="14" t="s">
        <v>83</v>
      </c>
      <c r="AY137" s="267" t="s">
        <v>165</v>
      </c>
    </row>
    <row r="138" s="1" customFormat="1" ht="16.5" customHeight="1">
      <c r="B138" s="39"/>
      <c r="C138" s="220" t="s">
        <v>233</v>
      </c>
      <c r="D138" s="220" t="s">
        <v>167</v>
      </c>
      <c r="E138" s="221" t="s">
        <v>2233</v>
      </c>
      <c r="F138" s="222" t="s">
        <v>2234</v>
      </c>
      <c r="G138" s="223" t="s">
        <v>219</v>
      </c>
      <c r="H138" s="224">
        <v>63.963000000000001</v>
      </c>
      <c r="I138" s="225"/>
      <c r="J138" s="226">
        <f>ROUND(I138*H138,2)</f>
        <v>0</v>
      </c>
      <c r="K138" s="222" t="s">
        <v>171</v>
      </c>
      <c r="L138" s="44"/>
      <c r="M138" s="227" t="s">
        <v>19</v>
      </c>
      <c r="N138" s="228" t="s">
        <v>47</v>
      </c>
      <c r="O138" s="84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AR138" s="231" t="s">
        <v>172</v>
      </c>
      <c r="AT138" s="231" t="s">
        <v>167</v>
      </c>
      <c r="AU138" s="231" t="s">
        <v>85</v>
      </c>
      <c r="AY138" s="18" t="s">
        <v>165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83</v>
      </c>
      <c r="BK138" s="232">
        <f>ROUND(I138*H138,2)</f>
        <v>0</v>
      </c>
      <c r="BL138" s="18" t="s">
        <v>172</v>
      </c>
      <c r="BM138" s="231" t="s">
        <v>2235</v>
      </c>
    </row>
    <row r="139" s="1" customFormat="1">
      <c r="B139" s="39"/>
      <c r="C139" s="40"/>
      <c r="D139" s="233" t="s">
        <v>174</v>
      </c>
      <c r="E139" s="40"/>
      <c r="F139" s="234" t="s">
        <v>2236</v>
      </c>
      <c r="G139" s="40"/>
      <c r="H139" s="40"/>
      <c r="I139" s="146"/>
      <c r="J139" s="40"/>
      <c r="K139" s="40"/>
      <c r="L139" s="44"/>
      <c r="M139" s="235"/>
      <c r="N139" s="84"/>
      <c r="O139" s="84"/>
      <c r="P139" s="84"/>
      <c r="Q139" s="84"/>
      <c r="R139" s="84"/>
      <c r="S139" s="84"/>
      <c r="T139" s="85"/>
      <c r="AT139" s="18" t="s">
        <v>174</v>
      </c>
      <c r="AU139" s="18" t="s">
        <v>85</v>
      </c>
    </row>
    <row r="140" s="12" customFormat="1">
      <c r="B140" s="236"/>
      <c r="C140" s="237"/>
      <c r="D140" s="233" t="s">
        <v>176</v>
      </c>
      <c r="E140" s="238" t="s">
        <v>19</v>
      </c>
      <c r="F140" s="239" t="s">
        <v>2237</v>
      </c>
      <c r="G140" s="237"/>
      <c r="H140" s="238" t="s">
        <v>19</v>
      </c>
      <c r="I140" s="240"/>
      <c r="J140" s="237"/>
      <c r="K140" s="237"/>
      <c r="L140" s="241"/>
      <c r="M140" s="242"/>
      <c r="N140" s="243"/>
      <c r="O140" s="243"/>
      <c r="P140" s="243"/>
      <c r="Q140" s="243"/>
      <c r="R140" s="243"/>
      <c r="S140" s="243"/>
      <c r="T140" s="244"/>
      <c r="AT140" s="245" t="s">
        <v>176</v>
      </c>
      <c r="AU140" s="245" t="s">
        <v>85</v>
      </c>
      <c r="AV140" s="12" t="s">
        <v>83</v>
      </c>
      <c r="AW140" s="12" t="s">
        <v>37</v>
      </c>
      <c r="AX140" s="12" t="s">
        <v>76</v>
      </c>
      <c r="AY140" s="245" t="s">
        <v>165</v>
      </c>
    </row>
    <row r="141" s="13" customFormat="1">
      <c r="B141" s="246"/>
      <c r="C141" s="247"/>
      <c r="D141" s="233" t="s">
        <v>176</v>
      </c>
      <c r="E141" s="248" t="s">
        <v>19</v>
      </c>
      <c r="F141" s="249" t="s">
        <v>2238</v>
      </c>
      <c r="G141" s="247"/>
      <c r="H141" s="250">
        <v>63.963000000000001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AT141" s="256" t="s">
        <v>176</v>
      </c>
      <c r="AU141" s="256" t="s">
        <v>85</v>
      </c>
      <c r="AV141" s="13" t="s">
        <v>85</v>
      </c>
      <c r="AW141" s="13" t="s">
        <v>37</v>
      </c>
      <c r="AX141" s="13" t="s">
        <v>76</v>
      </c>
      <c r="AY141" s="256" t="s">
        <v>165</v>
      </c>
    </row>
    <row r="142" s="14" customFormat="1">
      <c r="B142" s="257"/>
      <c r="C142" s="258"/>
      <c r="D142" s="233" t="s">
        <v>176</v>
      </c>
      <c r="E142" s="259" t="s">
        <v>19</v>
      </c>
      <c r="F142" s="260" t="s">
        <v>181</v>
      </c>
      <c r="G142" s="258"/>
      <c r="H142" s="261">
        <v>63.963000000000001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AT142" s="267" t="s">
        <v>176</v>
      </c>
      <c r="AU142" s="267" t="s">
        <v>85</v>
      </c>
      <c r="AV142" s="14" t="s">
        <v>172</v>
      </c>
      <c r="AW142" s="14" t="s">
        <v>37</v>
      </c>
      <c r="AX142" s="14" t="s">
        <v>83</v>
      </c>
      <c r="AY142" s="267" t="s">
        <v>165</v>
      </c>
    </row>
    <row r="143" s="1" customFormat="1" ht="16.5" customHeight="1">
      <c r="B143" s="39"/>
      <c r="C143" s="220" t="s">
        <v>240</v>
      </c>
      <c r="D143" s="220" t="s">
        <v>167</v>
      </c>
      <c r="E143" s="221" t="s">
        <v>2239</v>
      </c>
      <c r="F143" s="222" t="s">
        <v>2240</v>
      </c>
      <c r="G143" s="223" t="s">
        <v>219</v>
      </c>
      <c r="H143" s="224">
        <v>31.981999999999999</v>
      </c>
      <c r="I143" s="225"/>
      <c r="J143" s="226">
        <f>ROUND(I143*H143,2)</f>
        <v>0</v>
      </c>
      <c r="K143" s="222" t="s">
        <v>171</v>
      </c>
      <c r="L143" s="44"/>
      <c r="M143" s="227" t="s">
        <v>19</v>
      </c>
      <c r="N143" s="228" t="s">
        <v>47</v>
      </c>
      <c r="O143" s="84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AR143" s="231" t="s">
        <v>172</v>
      </c>
      <c r="AT143" s="231" t="s">
        <v>167</v>
      </c>
      <c r="AU143" s="231" t="s">
        <v>85</v>
      </c>
      <c r="AY143" s="18" t="s">
        <v>165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83</v>
      </c>
      <c r="BK143" s="232">
        <f>ROUND(I143*H143,2)</f>
        <v>0</v>
      </c>
      <c r="BL143" s="18" t="s">
        <v>172</v>
      </c>
      <c r="BM143" s="231" t="s">
        <v>2241</v>
      </c>
    </row>
    <row r="144" s="1" customFormat="1">
      <c r="B144" s="39"/>
      <c r="C144" s="40"/>
      <c r="D144" s="233" t="s">
        <v>174</v>
      </c>
      <c r="E144" s="40"/>
      <c r="F144" s="234" t="s">
        <v>2242</v>
      </c>
      <c r="G144" s="40"/>
      <c r="H144" s="40"/>
      <c r="I144" s="146"/>
      <c r="J144" s="40"/>
      <c r="K144" s="40"/>
      <c r="L144" s="44"/>
      <c r="M144" s="235"/>
      <c r="N144" s="84"/>
      <c r="O144" s="84"/>
      <c r="P144" s="84"/>
      <c r="Q144" s="84"/>
      <c r="R144" s="84"/>
      <c r="S144" s="84"/>
      <c r="T144" s="85"/>
      <c r="AT144" s="18" t="s">
        <v>174</v>
      </c>
      <c r="AU144" s="18" t="s">
        <v>85</v>
      </c>
    </row>
    <row r="145" s="12" customFormat="1">
      <c r="B145" s="236"/>
      <c r="C145" s="237"/>
      <c r="D145" s="233" t="s">
        <v>176</v>
      </c>
      <c r="E145" s="238" t="s">
        <v>19</v>
      </c>
      <c r="F145" s="239" t="s">
        <v>2243</v>
      </c>
      <c r="G145" s="237"/>
      <c r="H145" s="238" t="s">
        <v>19</v>
      </c>
      <c r="I145" s="240"/>
      <c r="J145" s="237"/>
      <c r="K145" s="237"/>
      <c r="L145" s="241"/>
      <c r="M145" s="242"/>
      <c r="N145" s="243"/>
      <c r="O145" s="243"/>
      <c r="P145" s="243"/>
      <c r="Q145" s="243"/>
      <c r="R145" s="243"/>
      <c r="S145" s="243"/>
      <c r="T145" s="244"/>
      <c r="AT145" s="245" t="s">
        <v>176</v>
      </c>
      <c r="AU145" s="245" t="s">
        <v>85</v>
      </c>
      <c r="AV145" s="12" t="s">
        <v>83</v>
      </c>
      <c r="AW145" s="12" t="s">
        <v>37</v>
      </c>
      <c r="AX145" s="12" t="s">
        <v>76</v>
      </c>
      <c r="AY145" s="245" t="s">
        <v>165</v>
      </c>
    </row>
    <row r="146" s="13" customFormat="1">
      <c r="B146" s="246"/>
      <c r="C146" s="247"/>
      <c r="D146" s="233" t="s">
        <v>176</v>
      </c>
      <c r="E146" s="248" t="s">
        <v>19</v>
      </c>
      <c r="F146" s="249" t="s">
        <v>2244</v>
      </c>
      <c r="G146" s="247"/>
      <c r="H146" s="250">
        <v>31.981999999999999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AT146" s="256" t="s">
        <v>176</v>
      </c>
      <c r="AU146" s="256" t="s">
        <v>85</v>
      </c>
      <c r="AV146" s="13" t="s">
        <v>85</v>
      </c>
      <c r="AW146" s="13" t="s">
        <v>37</v>
      </c>
      <c r="AX146" s="13" t="s">
        <v>76</v>
      </c>
      <c r="AY146" s="256" t="s">
        <v>165</v>
      </c>
    </row>
    <row r="147" s="14" customFormat="1">
      <c r="B147" s="257"/>
      <c r="C147" s="258"/>
      <c r="D147" s="233" t="s">
        <v>176</v>
      </c>
      <c r="E147" s="259" t="s">
        <v>19</v>
      </c>
      <c r="F147" s="260" t="s">
        <v>181</v>
      </c>
      <c r="G147" s="258"/>
      <c r="H147" s="261">
        <v>31.981999999999999</v>
      </c>
      <c r="I147" s="262"/>
      <c r="J147" s="258"/>
      <c r="K147" s="258"/>
      <c r="L147" s="263"/>
      <c r="M147" s="264"/>
      <c r="N147" s="265"/>
      <c r="O147" s="265"/>
      <c r="P147" s="265"/>
      <c r="Q147" s="265"/>
      <c r="R147" s="265"/>
      <c r="S147" s="265"/>
      <c r="T147" s="266"/>
      <c r="AT147" s="267" t="s">
        <v>176</v>
      </c>
      <c r="AU147" s="267" t="s">
        <v>85</v>
      </c>
      <c r="AV147" s="14" t="s">
        <v>172</v>
      </c>
      <c r="AW147" s="14" t="s">
        <v>37</v>
      </c>
      <c r="AX147" s="14" t="s">
        <v>83</v>
      </c>
      <c r="AY147" s="267" t="s">
        <v>165</v>
      </c>
    </row>
    <row r="148" s="1" customFormat="1" ht="16.5" customHeight="1">
      <c r="B148" s="39"/>
      <c r="C148" s="220" t="s">
        <v>247</v>
      </c>
      <c r="D148" s="220" t="s">
        <v>167</v>
      </c>
      <c r="E148" s="221" t="s">
        <v>2245</v>
      </c>
      <c r="F148" s="222" t="s">
        <v>2246</v>
      </c>
      <c r="G148" s="223" t="s">
        <v>170</v>
      </c>
      <c r="H148" s="224">
        <v>51.600000000000001</v>
      </c>
      <c r="I148" s="225"/>
      <c r="J148" s="226">
        <f>ROUND(I148*H148,2)</f>
        <v>0</v>
      </c>
      <c r="K148" s="222" t="s">
        <v>171</v>
      </c>
      <c r="L148" s="44"/>
      <c r="M148" s="227" t="s">
        <v>19</v>
      </c>
      <c r="N148" s="228" t="s">
        <v>47</v>
      </c>
      <c r="O148" s="84"/>
      <c r="P148" s="229">
        <f>O148*H148</f>
        <v>0</v>
      </c>
      <c r="Q148" s="229">
        <v>0.00069999999999999999</v>
      </c>
      <c r="R148" s="229">
        <f>Q148*H148</f>
        <v>0.036119999999999999</v>
      </c>
      <c r="S148" s="229">
        <v>0</v>
      </c>
      <c r="T148" s="230">
        <f>S148*H148</f>
        <v>0</v>
      </c>
      <c r="AR148" s="231" t="s">
        <v>172</v>
      </c>
      <c r="AT148" s="231" t="s">
        <v>167</v>
      </c>
      <c r="AU148" s="231" t="s">
        <v>85</v>
      </c>
      <c r="AY148" s="18" t="s">
        <v>165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83</v>
      </c>
      <c r="BK148" s="232">
        <f>ROUND(I148*H148,2)</f>
        <v>0</v>
      </c>
      <c r="BL148" s="18" t="s">
        <v>172</v>
      </c>
      <c r="BM148" s="231" t="s">
        <v>2247</v>
      </c>
    </row>
    <row r="149" s="1" customFormat="1">
      <c r="B149" s="39"/>
      <c r="C149" s="40"/>
      <c r="D149" s="233" t="s">
        <v>174</v>
      </c>
      <c r="E149" s="40"/>
      <c r="F149" s="234" t="s">
        <v>2248</v>
      </c>
      <c r="G149" s="40"/>
      <c r="H149" s="40"/>
      <c r="I149" s="146"/>
      <c r="J149" s="40"/>
      <c r="K149" s="40"/>
      <c r="L149" s="44"/>
      <c r="M149" s="235"/>
      <c r="N149" s="84"/>
      <c r="O149" s="84"/>
      <c r="P149" s="84"/>
      <c r="Q149" s="84"/>
      <c r="R149" s="84"/>
      <c r="S149" s="84"/>
      <c r="T149" s="85"/>
      <c r="AT149" s="18" t="s">
        <v>174</v>
      </c>
      <c r="AU149" s="18" t="s">
        <v>85</v>
      </c>
    </row>
    <row r="150" s="12" customFormat="1">
      <c r="B150" s="236"/>
      <c r="C150" s="237"/>
      <c r="D150" s="233" t="s">
        <v>176</v>
      </c>
      <c r="E150" s="238" t="s">
        <v>19</v>
      </c>
      <c r="F150" s="239" t="s">
        <v>2237</v>
      </c>
      <c r="G150" s="237"/>
      <c r="H150" s="238" t="s">
        <v>19</v>
      </c>
      <c r="I150" s="240"/>
      <c r="J150" s="237"/>
      <c r="K150" s="237"/>
      <c r="L150" s="241"/>
      <c r="M150" s="242"/>
      <c r="N150" s="243"/>
      <c r="O150" s="243"/>
      <c r="P150" s="243"/>
      <c r="Q150" s="243"/>
      <c r="R150" s="243"/>
      <c r="S150" s="243"/>
      <c r="T150" s="244"/>
      <c r="AT150" s="245" t="s">
        <v>176</v>
      </c>
      <c r="AU150" s="245" t="s">
        <v>85</v>
      </c>
      <c r="AV150" s="12" t="s">
        <v>83</v>
      </c>
      <c r="AW150" s="12" t="s">
        <v>37</v>
      </c>
      <c r="AX150" s="12" t="s">
        <v>76</v>
      </c>
      <c r="AY150" s="245" t="s">
        <v>165</v>
      </c>
    </row>
    <row r="151" s="13" customFormat="1">
      <c r="B151" s="246"/>
      <c r="C151" s="247"/>
      <c r="D151" s="233" t="s">
        <v>176</v>
      </c>
      <c r="E151" s="248" t="s">
        <v>19</v>
      </c>
      <c r="F151" s="249" t="s">
        <v>2249</v>
      </c>
      <c r="G151" s="247"/>
      <c r="H151" s="250">
        <v>36.549999999999997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AT151" s="256" t="s">
        <v>176</v>
      </c>
      <c r="AU151" s="256" t="s">
        <v>85</v>
      </c>
      <c r="AV151" s="13" t="s">
        <v>85</v>
      </c>
      <c r="AW151" s="13" t="s">
        <v>37</v>
      </c>
      <c r="AX151" s="13" t="s">
        <v>76</v>
      </c>
      <c r="AY151" s="256" t="s">
        <v>165</v>
      </c>
    </row>
    <row r="152" s="13" customFormat="1">
      <c r="B152" s="246"/>
      <c r="C152" s="247"/>
      <c r="D152" s="233" t="s">
        <v>176</v>
      </c>
      <c r="E152" s="248" t="s">
        <v>19</v>
      </c>
      <c r="F152" s="249" t="s">
        <v>2250</v>
      </c>
      <c r="G152" s="247"/>
      <c r="H152" s="250">
        <v>15.050000000000001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AT152" s="256" t="s">
        <v>176</v>
      </c>
      <c r="AU152" s="256" t="s">
        <v>85</v>
      </c>
      <c r="AV152" s="13" t="s">
        <v>85</v>
      </c>
      <c r="AW152" s="13" t="s">
        <v>37</v>
      </c>
      <c r="AX152" s="13" t="s">
        <v>76</v>
      </c>
      <c r="AY152" s="256" t="s">
        <v>165</v>
      </c>
    </row>
    <row r="153" s="14" customFormat="1">
      <c r="B153" s="257"/>
      <c r="C153" s="258"/>
      <c r="D153" s="233" t="s">
        <v>176</v>
      </c>
      <c r="E153" s="259" t="s">
        <v>19</v>
      </c>
      <c r="F153" s="260" t="s">
        <v>181</v>
      </c>
      <c r="G153" s="258"/>
      <c r="H153" s="261">
        <v>51.600000000000001</v>
      </c>
      <c r="I153" s="262"/>
      <c r="J153" s="258"/>
      <c r="K153" s="258"/>
      <c r="L153" s="263"/>
      <c r="M153" s="264"/>
      <c r="N153" s="265"/>
      <c r="O153" s="265"/>
      <c r="P153" s="265"/>
      <c r="Q153" s="265"/>
      <c r="R153" s="265"/>
      <c r="S153" s="265"/>
      <c r="T153" s="266"/>
      <c r="AT153" s="267" t="s">
        <v>176</v>
      </c>
      <c r="AU153" s="267" t="s">
        <v>85</v>
      </c>
      <c r="AV153" s="14" t="s">
        <v>172</v>
      </c>
      <c r="AW153" s="14" t="s">
        <v>37</v>
      </c>
      <c r="AX153" s="14" t="s">
        <v>83</v>
      </c>
      <c r="AY153" s="267" t="s">
        <v>165</v>
      </c>
    </row>
    <row r="154" s="1" customFormat="1" ht="16.5" customHeight="1">
      <c r="B154" s="39"/>
      <c r="C154" s="220" t="s">
        <v>254</v>
      </c>
      <c r="D154" s="220" t="s">
        <v>167</v>
      </c>
      <c r="E154" s="221" t="s">
        <v>2251</v>
      </c>
      <c r="F154" s="222" t="s">
        <v>2252</v>
      </c>
      <c r="G154" s="223" t="s">
        <v>170</v>
      </c>
      <c r="H154" s="224">
        <v>51.600000000000001</v>
      </c>
      <c r="I154" s="225"/>
      <c r="J154" s="226">
        <f>ROUND(I154*H154,2)</f>
        <v>0</v>
      </c>
      <c r="K154" s="222" t="s">
        <v>171</v>
      </c>
      <c r="L154" s="44"/>
      <c r="M154" s="227" t="s">
        <v>19</v>
      </c>
      <c r="N154" s="228" t="s">
        <v>47</v>
      </c>
      <c r="O154" s="84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AR154" s="231" t="s">
        <v>172</v>
      </c>
      <c r="AT154" s="231" t="s">
        <v>167</v>
      </c>
      <c r="AU154" s="231" t="s">
        <v>85</v>
      </c>
      <c r="AY154" s="18" t="s">
        <v>165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83</v>
      </c>
      <c r="BK154" s="232">
        <f>ROUND(I154*H154,2)</f>
        <v>0</v>
      </c>
      <c r="BL154" s="18" t="s">
        <v>172</v>
      </c>
      <c r="BM154" s="231" t="s">
        <v>2253</v>
      </c>
    </row>
    <row r="155" s="1" customFormat="1">
      <c r="B155" s="39"/>
      <c r="C155" s="40"/>
      <c r="D155" s="233" t="s">
        <v>174</v>
      </c>
      <c r="E155" s="40"/>
      <c r="F155" s="234" t="s">
        <v>2254</v>
      </c>
      <c r="G155" s="40"/>
      <c r="H155" s="40"/>
      <c r="I155" s="146"/>
      <c r="J155" s="40"/>
      <c r="K155" s="40"/>
      <c r="L155" s="44"/>
      <c r="M155" s="235"/>
      <c r="N155" s="84"/>
      <c r="O155" s="84"/>
      <c r="P155" s="84"/>
      <c r="Q155" s="84"/>
      <c r="R155" s="84"/>
      <c r="S155" s="84"/>
      <c r="T155" s="85"/>
      <c r="AT155" s="18" t="s">
        <v>174</v>
      </c>
      <c r="AU155" s="18" t="s">
        <v>85</v>
      </c>
    </row>
    <row r="156" s="12" customFormat="1">
      <c r="B156" s="236"/>
      <c r="C156" s="237"/>
      <c r="D156" s="233" t="s">
        <v>176</v>
      </c>
      <c r="E156" s="238" t="s">
        <v>19</v>
      </c>
      <c r="F156" s="239" t="s">
        <v>2237</v>
      </c>
      <c r="G156" s="237"/>
      <c r="H156" s="238" t="s">
        <v>19</v>
      </c>
      <c r="I156" s="240"/>
      <c r="J156" s="237"/>
      <c r="K156" s="237"/>
      <c r="L156" s="241"/>
      <c r="M156" s="242"/>
      <c r="N156" s="243"/>
      <c r="O156" s="243"/>
      <c r="P156" s="243"/>
      <c r="Q156" s="243"/>
      <c r="R156" s="243"/>
      <c r="S156" s="243"/>
      <c r="T156" s="244"/>
      <c r="AT156" s="245" t="s">
        <v>176</v>
      </c>
      <c r="AU156" s="245" t="s">
        <v>85</v>
      </c>
      <c r="AV156" s="12" t="s">
        <v>83</v>
      </c>
      <c r="AW156" s="12" t="s">
        <v>37</v>
      </c>
      <c r="AX156" s="12" t="s">
        <v>76</v>
      </c>
      <c r="AY156" s="245" t="s">
        <v>165</v>
      </c>
    </row>
    <row r="157" s="13" customFormat="1">
      <c r="B157" s="246"/>
      <c r="C157" s="247"/>
      <c r="D157" s="233" t="s">
        <v>176</v>
      </c>
      <c r="E157" s="248" t="s">
        <v>19</v>
      </c>
      <c r="F157" s="249" t="s">
        <v>2249</v>
      </c>
      <c r="G157" s="247"/>
      <c r="H157" s="250">
        <v>36.549999999999997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AT157" s="256" t="s">
        <v>176</v>
      </c>
      <c r="AU157" s="256" t="s">
        <v>85</v>
      </c>
      <c r="AV157" s="13" t="s">
        <v>85</v>
      </c>
      <c r="AW157" s="13" t="s">
        <v>37</v>
      </c>
      <c r="AX157" s="13" t="s">
        <v>76</v>
      </c>
      <c r="AY157" s="256" t="s">
        <v>165</v>
      </c>
    </row>
    <row r="158" s="13" customFormat="1">
      <c r="B158" s="246"/>
      <c r="C158" s="247"/>
      <c r="D158" s="233" t="s">
        <v>176</v>
      </c>
      <c r="E158" s="248" t="s">
        <v>19</v>
      </c>
      <c r="F158" s="249" t="s">
        <v>2250</v>
      </c>
      <c r="G158" s="247"/>
      <c r="H158" s="250">
        <v>15.050000000000001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AT158" s="256" t="s">
        <v>176</v>
      </c>
      <c r="AU158" s="256" t="s">
        <v>85</v>
      </c>
      <c r="AV158" s="13" t="s">
        <v>85</v>
      </c>
      <c r="AW158" s="13" t="s">
        <v>37</v>
      </c>
      <c r="AX158" s="13" t="s">
        <v>76</v>
      </c>
      <c r="AY158" s="256" t="s">
        <v>165</v>
      </c>
    </row>
    <row r="159" s="14" customFormat="1">
      <c r="B159" s="257"/>
      <c r="C159" s="258"/>
      <c r="D159" s="233" t="s">
        <v>176</v>
      </c>
      <c r="E159" s="259" t="s">
        <v>19</v>
      </c>
      <c r="F159" s="260" t="s">
        <v>181</v>
      </c>
      <c r="G159" s="258"/>
      <c r="H159" s="261">
        <v>51.600000000000001</v>
      </c>
      <c r="I159" s="262"/>
      <c r="J159" s="258"/>
      <c r="K159" s="258"/>
      <c r="L159" s="263"/>
      <c r="M159" s="264"/>
      <c r="N159" s="265"/>
      <c r="O159" s="265"/>
      <c r="P159" s="265"/>
      <c r="Q159" s="265"/>
      <c r="R159" s="265"/>
      <c r="S159" s="265"/>
      <c r="T159" s="266"/>
      <c r="AT159" s="267" t="s">
        <v>176</v>
      </c>
      <c r="AU159" s="267" t="s">
        <v>85</v>
      </c>
      <c r="AV159" s="14" t="s">
        <v>172</v>
      </c>
      <c r="AW159" s="14" t="s">
        <v>37</v>
      </c>
      <c r="AX159" s="14" t="s">
        <v>83</v>
      </c>
      <c r="AY159" s="267" t="s">
        <v>165</v>
      </c>
    </row>
    <row r="160" s="1" customFormat="1" ht="16.5" customHeight="1">
      <c r="B160" s="39"/>
      <c r="C160" s="220" t="s">
        <v>261</v>
      </c>
      <c r="D160" s="220" t="s">
        <v>167</v>
      </c>
      <c r="E160" s="221" t="s">
        <v>2255</v>
      </c>
      <c r="F160" s="222" t="s">
        <v>2256</v>
      </c>
      <c r="G160" s="223" t="s">
        <v>219</v>
      </c>
      <c r="H160" s="224">
        <v>63.963000000000001</v>
      </c>
      <c r="I160" s="225"/>
      <c r="J160" s="226">
        <f>ROUND(I160*H160,2)</f>
        <v>0</v>
      </c>
      <c r="K160" s="222" t="s">
        <v>171</v>
      </c>
      <c r="L160" s="44"/>
      <c r="M160" s="227" t="s">
        <v>19</v>
      </c>
      <c r="N160" s="228" t="s">
        <v>47</v>
      </c>
      <c r="O160" s="84"/>
      <c r="P160" s="229">
        <f>O160*H160</f>
        <v>0</v>
      </c>
      <c r="Q160" s="229">
        <v>0.00046000000000000001</v>
      </c>
      <c r="R160" s="229">
        <f>Q160*H160</f>
        <v>0.029422980000000001</v>
      </c>
      <c r="S160" s="229">
        <v>0</v>
      </c>
      <c r="T160" s="230">
        <f>S160*H160</f>
        <v>0</v>
      </c>
      <c r="AR160" s="231" t="s">
        <v>172</v>
      </c>
      <c r="AT160" s="231" t="s">
        <v>167</v>
      </c>
      <c r="AU160" s="231" t="s">
        <v>85</v>
      </c>
      <c r="AY160" s="18" t="s">
        <v>165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8" t="s">
        <v>83</v>
      </c>
      <c r="BK160" s="232">
        <f>ROUND(I160*H160,2)</f>
        <v>0</v>
      </c>
      <c r="BL160" s="18" t="s">
        <v>172</v>
      </c>
      <c r="BM160" s="231" t="s">
        <v>2257</v>
      </c>
    </row>
    <row r="161" s="1" customFormat="1">
      <c r="B161" s="39"/>
      <c r="C161" s="40"/>
      <c r="D161" s="233" t="s">
        <v>174</v>
      </c>
      <c r="E161" s="40"/>
      <c r="F161" s="234" t="s">
        <v>2258</v>
      </c>
      <c r="G161" s="40"/>
      <c r="H161" s="40"/>
      <c r="I161" s="146"/>
      <c r="J161" s="40"/>
      <c r="K161" s="40"/>
      <c r="L161" s="44"/>
      <c r="M161" s="235"/>
      <c r="N161" s="84"/>
      <c r="O161" s="84"/>
      <c r="P161" s="84"/>
      <c r="Q161" s="84"/>
      <c r="R161" s="84"/>
      <c r="S161" s="84"/>
      <c r="T161" s="85"/>
      <c r="AT161" s="18" t="s">
        <v>174</v>
      </c>
      <c r="AU161" s="18" t="s">
        <v>85</v>
      </c>
    </row>
    <row r="162" s="12" customFormat="1">
      <c r="B162" s="236"/>
      <c r="C162" s="237"/>
      <c r="D162" s="233" t="s">
        <v>176</v>
      </c>
      <c r="E162" s="238" t="s">
        <v>19</v>
      </c>
      <c r="F162" s="239" t="s">
        <v>2237</v>
      </c>
      <c r="G162" s="237"/>
      <c r="H162" s="238" t="s">
        <v>19</v>
      </c>
      <c r="I162" s="240"/>
      <c r="J162" s="237"/>
      <c r="K162" s="237"/>
      <c r="L162" s="241"/>
      <c r="M162" s="242"/>
      <c r="N162" s="243"/>
      <c r="O162" s="243"/>
      <c r="P162" s="243"/>
      <c r="Q162" s="243"/>
      <c r="R162" s="243"/>
      <c r="S162" s="243"/>
      <c r="T162" s="244"/>
      <c r="AT162" s="245" t="s">
        <v>176</v>
      </c>
      <c r="AU162" s="245" t="s">
        <v>85</v>
      </c>
      <c r="AV162" s="12" t="s">
        <v>83</v>
      </c>
      <c r="AW162" s="12" t="s">
        <v>37</v>
      </c>
      <c r="AX162" s="12" t="s">
        <v>76</v>
      </c>
      <c r="AY162" s="245" t="s">
        <v>165</v>
      </c>
    </row>
    <row r="163" s="13" customFormat="1">
      <c r="B163" s="246"/>
      <c r="C163" s="247"/>
      <c r="D163" s="233" t="s">
        <v>176</v>
      </c>
      <c r="E163" s="248" t="s">
        <v>19</v>
      </c>
      <c r="F163" s="249" t="s">
        <v>2238</v>
      </c>
      <c r="G163" s="247"/>
      <c r="H163" s="250">
        <v>63.963000000000001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AT163" s="256" t="s">
        <v>176</v>
      </c>
      <c r="AU163" s="256" t="s">
        <v>85</v>
      </c>
      <c r="AV163" s="13" t="s">
        <v>85</v>
      </c>
      <c r="AW163" s="13" t="s">
        <v>37</v>
      </c>
      <c r="AX163" s="13" t="s">
        <v>76</v>
      </c>
      <c r="AY163" s="256" t="s">
        <v>165</v>
      </c>
    </row>
    <row r="164" s="14" customFormat="1">
      <c r="B164" s="257"/>
      <c r="C164" s="258"/>
      <c r="D164" s="233" t="s">
        <v>176</v>
      </c>
      <c r="E164" s="259" t="s">
        <v>19</v>
      </c>
      <c r="F164" s="260" t="s">
        <v>181</v>
      </c>
      <c r="G164" s="258"/>
      <c r="H164" s="261">
        <v>63.963000000000001</v>
      </c>
      <c r="I164" s="262"/>
      <c r="J164" s="258"/>
      <c r="K164" s="258"/>
      <c r="L164" s="263"/>
      <c r="M164" s="264"/>
      <c r="N164" s="265"/>
      <c r="O164" s="265"/>
      <c r="P164" s="265"/>
      <c r="Q164" s="265"/>
      <c r="R164" s="265"/>
      <c r="S164" s="265"/>
      <c r="T164" s="266"/>
      <c r="AT164" s="267" t="s">
        <v>176</v>
      </c>
      <c r="AU164" s="267" t="s">
        <v>85</v>
      </c>
      <c r="AV164" s="14" t="s">
        <v>172</v>
      </c>
      <c r="AW164" s="14" t="s">
        <v>37</v>
      </c>
      <c r="AX164" s="14" t="s">
        <v>83</v>
      </c>
      <c r="AY164" s="267" t="s">
        <v>165</v>
      </c>
    </row>
    <row r="165" s="1" customFormat="1" ht="16.5" customHeight="1">
      <c r="B165" s="39"/>
      <c r="C165" s="220" t="s">
        <v>267</v>
      </c>
      <c r="D165" s="220" t="s">
        <v>167</v>
      </c>
      <c r="E165" s="221" t="s">
        <v>2259</v>
      </c>
      <c r="F165" s="222" t="s">
        <v>2260</v>
      </c>
      <c r="G165" s="223" t="s">
        <v>219</v>
      </c>
      <c r="H165" s="224">
        <v>63.963000000000001</v>
      </c>
      <c r="I165" s="225"/>
      <c r="J165" s="226">
        <f>ROUND(I165*H165,2)</f>
        <v>0</v>
      </c>
      <c r="K165" s="222" t="s">
        <v>171</v>
      </c>
      <c r="L165" s="44"/>
      <c r="M165" s="227" t="s">
        <v>19</v>
      </c>
      <c r="N165" s="228" t="s">
        <v>47</v>
      </c>
      <c r="O165" s="84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AR165" s="231" t="s">
        <v>172</v>
      </c>
      <c r="AT165" s="231" t="s">
        <v>167</v>
      </c>
      <c r="AU165" s="231" t="s">
        <v>85</v>
      </c>
      <c r="AY165" s="18" t="s">
        <v>165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83</v>
      </c>
      <c r="BK165" s="232">
        <f>ROUND(I165*H165,2)</f>
        <v>0</v>
      </c>
      <c r="BL165" s="18" t="s">
        <v>172</v>
      </c>
      <c r="BM165" s="231" t="s">
        <v>2261</v>
      </c>
    </row>
    <row r="166" s="1" customFormat="1">
      <c r="B166" s="39"/>
      <c r="C166" s="40"/>
      <c r="D166" s="233" t="s">
        <v>174</v>
      </c>
      <c r="E166" s="40"/>
      <c r="F166" s="234" t="s">
        <v>2262</v>
      </c>
      <c r="G166" s="40"/>
      <c r="H166" s="40"/>
      <c r="I166" s="146"/>
      <c r="J166" s="40"/>
      <c r="K166" s="40"/>
      <c r="L166" s="44"/>
      <c r="M166" s="235"/>
      <c r="N166" s="84"/>
      <c r="O166" s="84"/>
      <c r="P166" s="84"/>
      <c r="Q166" s="84"/>
      <c r="R166" s="84"/>
      <c r="S166" s="84"/>
      <c r="T166" s="85"/>
      <c r="AT166" s="18" t="s">
        <v>174</v>
      </c>
      <c r="AU166" s="18" t="s">
        <v>85</v>
      </c>
    </row>
    <row r="167" s="13" customFormat="1">
      <c r="B167" s="246"/>
      <c r="C167" s="247"/>
      <c r="D167" s="233" t="s">
        <v>176</v>
      </c>
      <c r="E167" s="248" t="s">
        <v>19</v>
      </c>
      <c r="F167" s="249" t="s">
        <v>2263</v>
      </c>
      <c r="G167" s="247"/>
      <c r="H167" s="250">
        <v>63.963000000000001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AT167" s="256" t="s">
        <v>176</v>
      </c>
      <c r="AU167" s="256" t="s">
        <v>85</v>
      </c>
      <c r="AV167" s="13" t="s">
        <v>85</v>
      </c>
      <c r="AW167" s="13" t="s">
        <v>37</v>
      </c>
      <c r="AX167" s="13" t="s">
        <v>76</v>
      </c>
      <c r="AY167" s="256" t="s">
        <v>165</v>
      </c>
    </row>
    <row r="168" s="14" customFormat="1">
      <c r="B168" s="257"/>
      <c r="C168" s="258"/>
      <c r="D168" s="233" t="s">
        <v>176</v>
      </c>
      <c r="E168" s="259" t="s">
        <v>19</v>
      </c>
      <c r="F168" s="260" t="s">
        <v>181</v>
      </c>
      <c r="G168" s="258"/>
      <c r="H168" s="261">
        <v>63.963000000000001</v>
      </c>
      <c r="I168" s="262"/>
      <c r="J168" s="258"/>
      <c r="K168" s="258"/>
      <c r="L168" s="263"/>
      <c r="M168" s="264"/>
      <c r="N168" s="265"/>
      <c r="O168" s="265"/>
      <c r="P168" s="265"/>
      <c r="Q168" s="265"/>
      <c r="R168" s="265"/>
      <c r="S168" s="265"/>
      <c r="T168" s="266"/>
      <c r="AT168" s="267" t="s">
        <v>176</v>
      </c>
      <c r="AU168" s="267" t="s">
        <v>85</v>
      </c>
      <c r="AV168" s="14" t="s">
        <v>172</v>
      </c>
      <c r="AW168" s="14" t="s">
        <v>37</v>
      </c>
      <c r="AX168" s="14" t="s">
        <v>83</v>
      </c>
      <c r="AY168" s="267" t="s">
        <v>165</v>
      </c>
    </row>
    <row r="169" s="1" customFormat="1" ht="16.5" customHeight="1">
      <c r="B169" s="39"/>
      <c r="C169" s="220" t="s">
        <v>8</v>
      </c>
      <c r="D169" s="220" t="s">
        <v>167</v>
      </c>
      <c r="E169" s="221" t="s">
        <v>752</v>
      </c>
      <c r="F169" s="222" t="s">
        <v>753</v>
      </c>
      <c r="G169" s="223" t="s">
        <v>219</v>
      </c>
      <c r="H169" s="224">
        <v>63.963000000000001</v>
      </c>
      <c r="I169" s="225"/>
      <c r="J169" s="226">
        <f>ROUND(I169*H169,2)</f>
        <v>0</v>
      </c>
      <c r="K169" s="222" t="s">
        <v>171</v>
      </c>
      <c r="L169" s="44"/>
      <c r="M169" s="227" t="s">
        <v>19</v>
      </c>
      <c r="N169" s="228" t="s">
        <v>47</v>
      </c>
      <c r="O169" s="84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AR169" s="231" t="s">
        <v>172</v>
      </c>
      <c r="AT169" s="231" t="s">
        <v>167</v>
      </c>
      <c r="AU169" s="231" t="s">
        <v>85</v>
      </c>
      <c r="AY169" s="18" t="s">
        <v>165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8" t="s">
        <v>83</v>
      </c>
      <c r="BK169" s="232">
        <f>ROUND(I169*H169,2)</f>
        <v>0</v>
      </c>
      <c r="BL169" s="18" t="s">
        <v>172</v>
      </c>
      <c r="BM169" s="231" t="s">
        <v>2264</v>
      </c>
    </row>
    <row r="170" s="1" customFormat="1">
      <c r="B170" s="39"/>
      <c r="C170" s="40"/>
      <c r="D170" s="233" t="s">
        <v>174</v>
      </c>
      <c r="E170" s="40"/>
      <c r="F170" s="234" t="s">
        <v>755</v>
      </c>
      <c r="G170" s="40"/>
      <c r="H170" s="40"/>
      <c r="I170" s="146"/>
      <c r="J170" s="40"/>
      <c r="K170" s="40"/>
      <c r="L170" s="44"/>
      <c r="M170" s="235"/>
      <c r="N170" s="84"/>
      <c r="O170" s="84"/>
      <c r="P170" s="84"/>
      <c r="Q170" s="84"/>
      <c r="R170" s="84"/>
      <c r="S170" s="84"/>
      <c r="T170" s="85"/>
      <c r="AT170" s="18" t="s">
        <v>174</v>
      </c>
      <c r="AU170" s="18" t="s">
        <v>85</v>
      </c>
    </row>
    <row r="171" s="12" customFormat="1">
      <c r="B171" s="236"/>
      <c r="C171" s="237"/>
      <c r="D171" s="233" t="s">
        <v>176</v>
      </c>
      <c r="E171" s="238" t="s">
        <v>19</v>
      </c>
      <c r="F171" s="239" t="s">
        <v>2265</v>
      </c>
      <c r="G171" s="237"/>
      <c r="H171" s="238" t="s">
        <v>19</v>
      </c>
      <c r="I171" s="240"/>
      <c r="J171" s="237"/>
      <c r="K171" s="237"/>
      <c r="L171" s="241"/>
      <c r="M171" s="242"/>
      <c r="N171" s="243"/>
      <c r="O171" s="243"/>
      <c r="P171" s="243"/>
      <c r="Q171" s="243"/>
      <c r="R171" s="243"/>
      <c r="S171" s="243"/>
      <c r="T171" s="244"/>
      <c r="AT171" s="245" t="s">
        <v>176</v>
      </c>
      <c r="AU171" s="245" t="s">
        <v>85</v>
      </c>
      <c r="AV171" s="12" t="s">
        <v>83</v>
      </c>
      <c r="AW171" s="12" t="s">
        <v>37</v>
      </c>
      <c r="AX171" s="12" t="s">
        <v>76</v>
      </c>
      <c r="AY171" s="245" t="s">
        <v>165</v>
      </c>
    </row>
    <row r="172" s="13" customFormat="1">
      <c r="B172" s="246"/>
      <c r="C172" s="247"/>
      <c r="D172" s="233" t="s">
        <v>176</v>
      </c>
      <c r="E172" s="248" t="s">
        <v>19</v>
      </c>
      <c r="F172" s="249" t="s">
        <v>2263</v>
      </c>
      <c r="G172" s="247"/>
      <c r="H172" s="250">
        <v>63.963000000000001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AT172" s="256" t="s">
        <v>176</v>
      </c>
      <c r="AU172" s="256" t="s">
        <v>85</v>
      </c>
      <c r="AV172" s="13" t="s">
        <v>85</v>
      </c>
      <c r="AW172" s="13" t="s">
        <v>37</v>
      </c>
      <c r="AX172" s="13" t="s">
        <v>76</v>
      </c>
      <c r="AY172" s="256" t="s">
        <v>165</v>
      </c>
    </row>
    <row r="173" s="14" customFormat="1">
      <c r="B173" s="257"/>
      <c r="C173" s="258"/>
      <c r="D173" s="233" t="s">
        <v>176</v>
      </c>
      <c r="E173" s="259" t="s">
        <v>19</v>
      </c>
      <c r="F173" s="260" t="s">
        <v>181</v>
      </c>
      <c r="G173" s="258"/>
      <c r="H173" s="261">
        <v>63.963000000000001</v>
      </c>
      <c r="I173" s="262"/>
      <c r="J173" s="258"/>
      <c r="K173" s="258"/>
      <c r="L173" s="263"/>
      <c r="M173" s="264"/>
      <c r="N173" s="265"/>
      <c r="O173" s="265"/>
      <c r="P173" s="265"/>
      <c r="Q173" s="265"/>
      <c r="R173" s="265"/>
      <c r="S173" s="265"/>
      <c r="T173" s="266"/>
      <c r="AT173" s="267" t="s">
        <v>176</v>
      </c>
      <c r="AU173" s="267" t="s">
        <v>85</v>
      </c>
      <c r="AV173" s="14" t="s">
        <v>172</v>
      </c>
      <c r="AW173" s="14" t="s">
        <v>37</v>
      </c>
      <c r="AX173" s="14" t="s">
        <v>83</v>
      </c>
      <c r="AY173" s="267" t="s">
        <v>165</v>
      </c>
    </row>
    <row r="174" s="1" customFormat="1" ht="16.5" customHeight="1">
      <c r="B174" s="39"/>
      <c r="C174" s="220" t="s">
        <v>178</v>
      </c>
      <c r="D174" s="220" t="s">
        <v>167</v>
      </c>
      <c r="E174" s="221" t="s">
        <v>2266</v>
      </c>
      <c r="F174" s="222" t="s">
        <v>2267</v>
      </c>
      <c r="G174" s="223" t="s">
        <v>219</v>
      </c>
      <c r="H174" s="224">
        <v>22.399999999999999</v>
      </c>
      <c r="I174" s="225"/>
      <c r="J174" s="226">
        <f>ROUND(I174*H174,2)</f>
        <v>0</v>
      </c>
      <c r="K174" s="222" t="s">
        <v>171</v>
      </c>
      <c r="L174" s="44"/>
      <c r="M174" s="227" t="s">
        <v>19</v>
      </c>
      <c r="N174" s="228" t="s">
        <v>47</v>
      </c>
      <c r="O174" s="84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AR174" s="231" t="s">
        <v>172</v>
      </c>
      <c r="AT174" s="231" t="s">
        <v>167</v>
      </c>
      <c r="AU174" s="231" t="s">
        <v>85</v>
      </c>
      <c r="AY174" s="18" t="s">
        <v>165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8" t="s">
        <v>83</v>
      </c>
      <c r="BK174" s="232">
        <f>ROUND(I174*H174,2)</f>
        <v>0</v>
      </c>
      <c r="BL174" s="18" t="s">
        <v>172</v>
      </c>
      <c r="BM174" s="231" t="s">
        <v>2268</v>
      </c>
    </row>
    <row r="175" s="1" customFormat="1">
      <c r="B175" s="39"/>
      <c r="C175" s="40"/>
      <c r="D175" s="233" t="s">
        <v>174</v>
      </c>
      <c r="E175" s="40"/>
      <c r="F175" s="234" t="s">
        <v>2269</v>
      </c>
      <c r="G175" s="40"/>
      <c r="H175" s="40"/>
      <c r="I175" s="146"/>
      <c r="J175" s="40"/>
      <c r="K175" s="40"/>
      <c r="L175" s="44"/>
      <c r="M175" s="235"/>
      <c r="N175" s="84"/>
      <c r="O175" s="84"/>
      <c r="P175" s="84"/>
      <c r="Q175" s="84"/>
      <c r="R175" s="84"/>
      <c r="S175" s="84"/>
      <c r="T175" s="85"/>
      <c r="AT175" s="18" t="s">
        <v>174</v>
      </c>
      <c r="AU175" s="18" t="s">
        <v>85</v>
      </c>
    </row>
    <row r="176" s="12" customFormat="1">
      <c r="B176" s="236"/>
      <c r="C176" s="237"/>
      <c r="D176" s="233" t="s">
        <v>176</v>
      </c>
      <c r="E176" s="238" t="s">
        <v>19</v>
      </c>
      <c r="F176" s="239" t="s">
        <v>245</v>
      </c>
      <c r="G176" s="237"/>
      <c r="H176" s="238" t="s">
        <v>19</v>
      </c>
      <c r="I176" s="240"/>
      <c r="J176" s="237"/>
      <c r="K176" s="237"/>
      <c r="L176" s="241"/>
      <c r="M176" s="242"/>
      <c r="N176" s="243"/>
      <c r="O176" s="243"/>
      <c r="P176" s="243"/>
      <c r="Q176" s="243"/>
      <c r="R176" s="243"/>
      <c r="S176" s="243"/>
      <c r="T176" s="244"/>
      <c r="AT176" s="245" t="s">
        <v>176</v>
      </c>
      <c r="AU176" s="245" t="s">
        <v>85</v>
      </c>
      <c r="AV176" s="12" t="s">
        <v>83</v>
      </c>
      <c r="AW176" s="12" t="s">
        <v>37</v>
      </c>
      <c r="AX176" s="12" t="s">
        <v>76</v>
      </c>
      <c r="AY176" s="245" t="s">
        <v>165</v>
      </c>
    </row>
    <row r="177" s="13" customFormat="1">
      <c r="B177" s="246"/>
      <c r="C177" s="247"/>
      <c r="D177" s="233" t="s">
        <v>176</v>
      </c>
      <c r="E177" s="248" t="s">
        <v>19</v>
      </c>
      <c r="F177" s="249" t="s">
        <v>2270</v>
      </c>
      <c r="G177" s="247"/>
      <c r="H177" s="250">
        <v>22.399999999999999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AT177" s="256" t="s">
        <v>176</v>
      </c>
      <c r="AU177" s="256" t="s">
        <v>85</v>
      </c>
      <c r="AV177" s="13" t="s">
        <v>85</v>
      </c>
      <c r="AW177" s="13" t="s">
        <v>37</v>
      </c>
      <c r="AX177" s="13" t="s">
        <v>76</v>
      </c>
      <c r="AY177" s="256" t="s">
        <v>165</v>
      </c>
    </row>
    <row r="178" s="14" customFormat="1">
      <c r="B178" s="257"/>
      <c r="C178" s="258"/>
      <c r="D178" s="233" t="s">
        <v>176</v>
      </c>
      <c r="E178" s="259" t="s">
        <v>19</v>
      </c>
      <c r="F178" s="260" t="s">
        <v>181</v>
      </c>
      <c r="G178" s="258"/>
      <c r="H178" s="261">
        <v>22.399999999999999</v>
      </c>
      <c r="I178" s="262"/>
      <c r="J178" s="258"/>
      <c r="K178" s="258"/>
      <c r="L178" s="263"/>
      <c r="M178" s="264"/>
      <c r="N178" s="265"/>
      <c r="O178" s="265"/>
      <c r="P178" s="265"/>
      <c r="Q178" s="265"/>
      <c r="R178" s="265"/>
      <c r="S178" s="265"/>
      <c r="T178" s="266"/>
      <c r="AT178" s="267" t="s">
        <v>176</v>
      </c>
      <c r="AU178" s="267" t="s">
        <v>85</v>
      </c>
      <c r="AV178" s="14" t="s">
        <v>172</v>
      </c>
      <c r="AW178" s="14" t="s">
        <v>37</v>
      </c>
      <c r="AX178" s="14" t="s">
        <v>83</v>
      </c>
      <c r="AY178" s="267" t="s">
        <v>165</v>
      </c>
    </row>
    <row r="179" s="1" customFormat="1" ht="16.5" customHeight="1">
      <c r="B179" s="39"/>
      <c r="C179" s="220" t="s">
        <v>287</v>
      </c>
      <c r="D179" s="220" t="s">
        <v>167</v>
      </c>
      <c r="E179" s="221" t="s">
        <v>248</v>
      </c>
      <c r="F179" s="222" t="s">
        <v>249</v>
      </c>
      <c r="G179" s="223" t="s">
        <v>219</v>
      </c>
      <c r="H179" s="224">
        <v>72.689999999999998</v>
      </c>
      <c r="I179" s="225"/>
      <c r="J179" s="226">
        <f>ROUND(I179*H179,2)</f>
        <v>0</v>
      </c>
      <c r="K179" s="222" t="s">
        <v>171</v>
      </c>
      <c r="L179" s="44"/>
      <c r="M179" s="227" t="s">
        <v>19</v>
      </c>
      <c r="N179" s="228" t="s">
        <v>47</v>
      </c>
      <c r="O179" s="84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AR179" s="231" t="s">
        <v>172</v>
      </c>
      <c r="AT179" s="231" t="s">
        <v>167</v>
      </c>
      <c r="AU179" s="231" t="s">
        <v>85</v>
      </c>
      <c r="AY179" s="18" t="s">
        <v>165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8" t="s">
        <v>83</v>
      </c>
      <c r="BK179" s="232">
        <f>ROUND(I179*H179,2)</f>
        <v>0</v>
      </c>
      <c r="BL179" s="18" t="s">
        <v>172</v>
      </c>
      <c r="BM179" s="231" t="s">
        <v>2271</v>
      </c>
    </row>
    <row r="180" s="1" customFormat="1">
      <c r="B180" s="39"/>
      <c r="C180" s="40"/>
      <c r="D180" s="233" t="s">
        <v>174</v>
      </c>
      <c r="E180" s="40"/>
      <c r="F180" s="234" t="s">
        <v>251</v>
      </c>
      <c r="G180" s="40"/>
      <c r="H180" s="40"/>
      <c r="I180" s="146"/>
      <c r="J180" s="40"/>
      <c r="K180" s="40"/>
      <c r="L180" s="44"/>
      <c r="M180" s="235"/>
      <c r="N180" s="84"/>
      <c r="O180" s="84"/>
      <c r="P180" s="84"/>
      <c r="Q180" s="84"/>
      <c r="R180" s="84"/>
      <c r="S180" s="84"/>
      <c r="T180" s="85"/>
      <c r="AT180" s="18" t="s">
        <v>174</v>
      </c>
      <c r="AU180" s="18" t="s">
        <v>85</v>
      </c>
    </row>
    <row r="181" s="12" customFormat="1">
      <c r="B181" s="236"/>
      <c r="C181" s="237"/>
      <c r="D181" s="233" t="s">
        <v>176</v>
      </c>
      <c r="E181" s="238" t="s">
        <v>19</v>
      </c>
      <c r="F181" s="239" t="s">
        <v>252</v>
      </c>
      <c r="G181" s="237"/>
      <c r="H181" s="238" t="s">
        <v>19</v>
      </c>
      <c r="I181" s="240"/>
      <c r="J181" s="237"/>
      <c r="K181" s="237"/>
      <c r="L181" s="241"/>
      <c r="M181" s="242"/>
      <c r="N181" s="243"/>
      <c r="O181" s="243"/>
      <c r="P181" s="243"/>
      <c r="Q181" s="243"/>
      <c r="R181" s="243"/>
      <c r="S181" s="243"/>
      <c r="T181" s="244"/>
      <c r="AT181" s="245" t="s">
        <v>176</v>
      </c>
      <c r="AU181" s="245" t="s">
        <v>85</v>
      </c>
      <c r="AV181" s="12" t="s">
        <v>83</v>
      </c>
      <c r="AW181" s="12" t="s">
        <v>37</v>
      </c>
      <c r="AX181" s="12" t="s">
        <v>76</v>
      </c>
      <c r="AY181" s="245" t="s">
        <v>165</v>
      </c>
    </row>
    <row r="182" s="13" customFormat="1">
      <c r="B182" s="246"/>
      <c r="C182" s="247"/>
      <c r="D182" s="233" t="s">
        <v>176</v>
      </c>
      <c r="E182" s="248" t="s">
        <v>19</v>
      </c>
      <c r="F182" s="249" t="s">
        <v>2272</v>
      </c>
      <c r="G182" s="247"/>
      <c r="H182" s="250">
        <v>39.468000000000004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AT182" s="256" t="s">
        <v>176</v>
      </c>
      <c r="AU182" s="256" t="s">
        <v>85</v>
      </c>
      <c r="AV182" s="13" t="s">
        <v>85</v>
      </c>
      <c r="AW182" s="13" t="s">
        <v>37</v>
      </c>
      <c r="AX182" s="13" t="s">
        <v>76</v>
      </c>
      <c r="AY182" s="256" t="s">
        <v>165</v>
      </c>
    </row>
    <row r="183" s="13" customFormat="1">
      <c r="B183" s="246"/>
      <c r="C183" s="247"/>
      <c r="D183" s="233" t="s">
        <v>176</v>
      </c>
      <c r="E183" s="248" t="s">
        <v>19</v>
      </c>
      <c r="F183" s="249" t="s">
        <v>2273</v>
      </c>
      <c r="G183" s="247"/>
      <c r="H183" s="250">
        <v>33.222000000000001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AT183" s="256" t="s">
        <v>176</v>
      </c>
      <c r="AU183" s="256" t="s">
        <v>85</v>
      </c>
      <c r="AV183" s="13" t="s">
        <v>85</v>
      </c>
      <c r="AW183" s="13" t="s">
        <v>37</v>
      </c>
      <c r="AX183" s="13" t="s">
        <v>76</v>
      </c>
      <c r="AY183" s="256" t="s">
        <v>165</v>
      </c>
    </row>
    <row r="184" s="14" customFormat="1">
      <c r="B184" s="257"/>
      <c r="C184" s="258"/>
      <c r="D184" s="233" t="s">
        <v>176</v>
      </c>
      <c r="E184" s="259" t="s">
        <v>19</v>
      </c>
      <c r="F184" s="260" t="s">
        <v>181</v>
      </c>
      <c r="G184" s="258"/>
      <c r="H184" s="261">
        <v>72.689999999999998</v>
      </c>
      <c r="I184" s="262"/>
      <c r="J184" s="258"/>
      <c r="K184" s="258"/>
      <c r="L184" s="263"/>
      <c r="M184" s="264"/>
      <c r="N184" s="265"/>
      <c r="O184" s="265"/>
      <c r="P184" s="265"/>
      <c r="Q184" s="265"/>
      <c r="R184" s="265"/>
      <c r="S184" s="265"/>
      <c r="T184" s="266"/>
      <c r="AT184" s="267" t="s">
        <v>176</v>
      </c>
      <c r="AU184" s="267" t="s">
        <v>85</v>
      </c>
      <c r="AV184" s="14" t="s">
        <v>172</v>
      </c>
      <c r="AW184" s="14" t="s">
        <v>37</v>
      </c>
      <c r="AX184" s="14" t="s">
        <v>83</v>
      </c>
      <c r="AY184" s="267" t="s">
        <v>165</v>
      </c>
    </row>
    <row r="185" s="1" customFormat="1" ht="16.5" customHeight="1">
      <c r="B185" s="39"/>
      <c r="C185" s="220" t="s">
        <v>294</v>
      </c>
      <c r="D185" s="220" t="s">
        <v>167</v>
      </c>
      <c r="E185" s="221" t="s">
        <v>255</v>
      </c>
      <c r="F185" s="222" t="s">
        <v>256</v>
      </c>
      <c r="G185" s="223" t="s">
        <v>219</v>
      </c>
      <c r="H185" s="224">
        <v>11.199999999999999</v>
      </c>
      <c r="I185" s="225"/>
      <c r="J185" s="226">
        <f>ROUND(I185*H185,2)</f>
        <v>0</v>
      </c>
      <c r="K185" s="222" t="s">
        <v>171</v>
      </c>
      <c r="L185" s="44"/>
      <c r="M185" s="227" t="s">
        <v>19</v>
      </c>
      <c r="N185" s="228" t="s">
        <v>47</v>
      </c>
      <c r="O185" s="84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AR185" s="231" t="s">
        <v>172</v>
      </c>
      <c r="AT185" s="231" t="s">
        <v>167</v>
      </c>
      <c r="AU185" s="231" t="s">
        <v>85</v>
      </c>
      <c r="AY185" s="18" t="s">
        <v>165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8" t="s">
        <v>83</v>
      </c>
      <c r="BK185" s="232">
        <f>ROUND(I185*H185,2)</f>
        <v>0</v>
      </c>
      <c r="BL185" s="18" t="s">
        <v>172</v>
      </c>
      <c r="BM185" s="231" t="s">
        <v>2274</v>
      </c>
    </row>
    <row r="186" s="1" customFormat="1">
      <c r="B186" s="39"/>
      <c r="C186" s="40"/>
      <c r="D186" s="233" t="s">
        <v>174</v>
      </c>
      <c r="E186" s="40"/>
      <c r="F186" s="234" t="s">
        <v>258</v>
      </c>
      <c r="G186" s="40"/>
      <c r="H186" s="40"/>
      <c r="I186" s="146"/>
      <c r="J186" s="40"/>
      <c r="K186" s="40"/>
      <c r="L186" s="44"/>
      <c r="M186" s="235"/>
      <c r="N186" s="84"/>
      <c r="O186" s="84"/>
      <c r="P186" s="84"/>
      <c r="Q186" s="84"/>
      <c r="R186" s="84"/>
      <c r="S186" s="84"/>
      <c r="T186" s="85"/>
      <c r="AT186" s="18" t="s">
        <v>174</v>
      </c>
      <c r="AU186" s="18" t="s">
        <v>85</v>
      </c>
    </row>
    <row r="187" s="12" customFormat="1">
      <c r="B187" s="236"/>
      <c r="C187" s="237"/>
      <c r="D187" s="233" t="s">
        <v>176</v>
      </c>
      <c r="E187" s="238" t="s">
        <v>19</v>
      </c>
      <c r="F187" s="239" t="s">
        <v>259</v>
      </c>
      <c r="G187" s="237"/>
      <c r="H187" s="238" t="s">
        <v>19</v>
      </c>
      <c r="I187" s="240"/>
      <c r="J187" s="237"/>
      <c r="K187" s="237"/>
      <c r="L187" s="241"/>
      <c r="M187" s="242"/>
      <c r="N187" s="243"/>
      <c r="O187" s="243"/>
      <c r="P187" s="243"/>
      <c r="Q187" s="243"/>
      <c r="R187" s="243"/>
      <c r="S187" s="243"/>
      <c r="T187" s="244"/>
      <c r="AT187" s="245" t="s">
        <v>176</v>
      </c>
      <c r="AU187" s="245" t="s">
        <v>85</v>
      </c>
      <c r="AV187" s="12" t="s">
        <v>83</v>
      </c>
      <c r="AW187" s="12" t="s">
        <v>37</v>
      </c>
      <c r="AX187" s="12" t="s">
        <v>76</v>
      </c>
      <c r="AY187" s="245" t="s">
        <v>165</v>
      </c>
    </row>
    <row r="188" s="13" customFormat="1">
      <c r="B188" s="246"/>
      <c r="C188" s="247"/>
      <c r="D188" s="233" t="s">
        <v>176</v>
      </c>
      <c r="E188" s="248" t="s">
        <v>19</v>
      </c>
      <c r="F188" s="249" t="s">
        <v>2275</v>
      </c>
      <c r="G188" s="247"/>
      <c r="H188" s="250">
        <v>11.199999999999999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AT188" s="256" t="s">
        <v>176</v>
      </c>
      <c r="AU188" s="256" t="s">
        <v>85</v>
      </c>
      <c r="AV188" s="13" t="s">
        <v>85</v>
      </c>
      <c r="AW188" s="13" t="s">
        <v>37</v>
      </c>
      <c r="AX188" s="13" t="s">
        <v>76</v>
      </c>
      <c r="AY188" s="256" t="s">
        <v>165</v>
      </c>
    </row>
    <row r="189" s="14" customFormat="1">
      <c r="B189" s="257"/>
      <c r="C189" s="258"/>
      <c r="D189" s="233" t="s">
        <v>176</v>
      </c>
      <c r="E189" s="259" t="s">
        <v>19</v>
      </c>
      <c r="F189" s="260" t="s">
        <v>181</v>
      </c>
      <c r="G189" s="258"/>
      <c r="H189" s="261">
        <v>11.199999999999999</v>
      </c>
      <c r="I189" s="262"/>
      <c r="J189" s="258"/>
      <c r="K189" s="258"/>
      <c r="L189" s="263"/>
      <c r="M189" s="264"/>
      <c r="N189" s="265"/>
      <c r="O189" s="265"/>
      <c r="P189" s="265"/>
      <c r="Q189" s="265"/>
      <c r="R189" s="265"/>
      <c r="S189" s="265"/>
      <c r="T189" s="266"/>
      <c r="AT189" s="267" t="s">
        <v>176</v>
      </c>
      <c r="AU189" s="267" t="s">
        <v>85</v>
      </c>
      <c r="AV189" s="14" t="s">
        <v>172</v>
      </c>
      <c r="AW189" s="14" t="s">
        <v>37</v>
      </c>
      <c r="AX189" s="14" t="s">
        <v>83</v>
      </c>
      <c r="AY189" s="267" t="s">
        <v>165</v>
      </c>
    </row>
    <row r="190" s="1" customFormat="1" ht="16.5" customHeight="1">
      <c r="B190" s="39"/>
      <c r="C190" s="220" t="s">
        <v>300</v>
      </c>
      <c r="D190" s="220" t="s">
        <v>167</v>
      </c>
      <c r="E190" s="221" t="s">
        <v>262</v>
      </c>
      <c r="F190" s="222" t="s">
        <v>263</v>
      </c>
      <c r="G190" s="223" t="s">
        <v>219</v>
      </c>
      <c r="H190" s="224">
        <v>21.318000000000001</v>
      </c>
      <c r="I190" s="225"/>
      <c r="J190" s="226">
        <f>ROUND(I190*H190,2)</f>
        <v>0</v>
      </c>
      <c r="K190" s="222" t="s">
        <v>171</v>
      </c>
      <c r="L190" s="44"/>
      <c r="M190" s="227" t="s">
        <v>19</v>
      </c>
      <c r="N190" s="228" t="s">
        <v>47</v>
      </c>
      <c r="O190" s="84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AR190" s="231" t="s">
        <v>172</v>
      </c>
      <c r="AT190" s="231" t="s">
        <v>167</v>
      </c>
      <c r="AU190" s="231" t="s">
        <v>85</v>
      </c>
      <c r="AY190" s="18" t="s">
        <v>165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8" t="s">
        <v>83</v>
      </c>
      <c r="BK190" s="232">
        <f>ROUND(I190*H190,2)</f>
        <v>0</v>
      </c>
      <c r="BL190" s="18" t="s">
        <v>172</v>
      </c>
      <c r="BM190" s="231" t="s">
        <v>2276</v>
      </c>
    </row>
    <row r="191" s="1" customFormat="1">
      <c r="B191" s="39"/>
      <c r="C191" s="40"/>
      <c r="D191" s="233" t="s">
        <v>174</v>
      </c>
      <c r="E191" s="40"/>
      <c r="F191" s="234" t="s">
        <v>265</v>
      </c>
      <c r="G191" s="40"/>
      <c r="H191" s="40"/>
      <c r="I191" s="146"/>
      <c r="J191" s="40"/>
      <c r="K191" s="40"/>
      <c r="L191" s="44"/>
      <c r="M191" s="235"/>
      <c r="N191" s="84"/>
      <c r="O191" s="84"/>
      <c r="P191" s="84"/>
      <c r="Q191" s="84"/>
      <c r="R191" s="84"/>
      <c r="S191" s="84"/>
      <c r="T191" s="85"/>
      <c r="AT191" s="18" t="s">
        <v>174</v>
      </c>
      <c r="AU191" s="18" t="s">
        <v>85</v>
      </c>
    </row>
    <row r="192" s="12" customFormat="1">
      <c r="B192" s="236"/>
      <c r="C192" s="237"/>
      <c r="D192" s="233" t="s">
        <v>176</v>
      </c>
      <c r="E192" s="238" t="s">
        <v>19</v>
      </c>
      <c r="F192" s="239" t="s">
        <v>677</v>
      </c>
      <c r="G192" s="237"/>
      <c r="H192" s="238" t="s">
        <v>19</v>
      </c>
      <c r="I192" s="240"/>
      <c r="J192" s="237"/>
      <c r="K192" s="237"/>
      <c r="L192" s="241"/>
      <c r="M192" s="242"/>
      <c r="N192" s="243"/>
      <c r="O192" s="243"/>
      <c r="P192" s="243"/>
      <c r="Q192" s="243"/>
      <c r="R192" s="243"/>
      <c r="S192" s="243"/>
      <c r="T192" s="244"/>
      <c r="AT192" s="245" t="s">
        <v>176</v>
      </c>
      <c r="AU192" s="245" t="s">
        <v>85</v>
      </c>
      <c r="AV192" s="12" t="s">
        <v>83</v>
      </c>
      <c r="AW192" s="12" t="s">
        <v>37</v>
      </c>
      <c r="AX192" s="12" t="s">
        <v>76</v>
      </c>
      <c r="AY192" s="245" t="s">
        <v>165</v>
      </c>
    </row>
    <row r="193" s="13" customFormat="1">
      <c r="B193" s="246"/>
      <c r="C193" s="247"/>
      <c r="D193" s="233" t="s">
        <v>176</v>
      </c>
      <c r="E193" s="248" t="s">
        <v>19</v>
      </c>
      <c r="F193" s="249" t="s">
        <v>2230</v>
      </c>
      <c r="G193" s="247"/>
      <c r="H193" s="250">
        <v>21.318000000000001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AT193" s="256" t="s">
        <v>176</v>
      </c>
      <c r="AU193" s="256" t="s">
        <v>85</v>
      </c>
      <c r="AV193" s="13" t="s">
        <v>85</v>
      </c>
      <c r="AW193" s="13" t="s">
        <v>37</v>
      </c>
      <c r="AX193" s="13" t="s">
        <v>76</v>
      </c>
      <c r="AY193" s="256" t="s">
        <v>165</v>
      </c>
    </row>
    <row r="194" s="14" customFormat="1">
      <c r="B194" s="257"/>
      <c r="C194" s="258"/>
      <c r="D194" s="233" t="s">
        <v>176</v>
      </c>
      <c r="E194" s="259" t="s">
        <v>19</v>
      </c>
      <c r="F194" s="260" t="s">
        <v>181</v>
      </c>
      <c r="G194" s="258"/>
      <c r="H194" s="261">
        <v>21.318000000000001</v>
      </c>
      <c r="I194" s="262"/>
      <c r="J194" s="258"/>
      <c r="K194" s="258"/>
      <c r="L194" s="263"/>
      <c r="M194" s="264"/>
      <c r="N194" s="265"/>
      <c r="O194" s="265"/>
      <c r="P194" s="265"/>
      <c r="Q194" s="265"/>
      <c r="R194" s="265"/>
      <c r="S194" s="265"/>
      <c r="T194" s="266"/>
      <c r="AT194" s="267" t="s">
        <v>176</v>
      </c>
      <c r="AU194" s="267" t="s">
        <v>85</v>
      </c>
      <c r="AV194" s="14" t="s">
        <v>172</v>
      </c>
      <c r="AW194" s="14" t="s">
        <v>37</v>
      </c>
      <c r="AX194" s="14" t="s">
        <v>83</v>
      </c>
      <c r="AY194" s="267" t="s">
        <v>165</v>
      </c>
    </row>
    <row r="195" s="1" customFormat="1" ht="16.5" customHeight="1">
      <c r="B195" s="39"/>
      <c r="C195" s="268" t="s">
        <v>308</v>
      </c>
      <c r="D195" s="268" t="s">
        <v>268</v>
      </c>
      <c r="E195" s="269" t="s">
        <v>269</v>
      </c>
      <c r="F195" s="270" t="s">
        <v>270</v>
      </c>
      <c r="G195" s="271" t="s">
        <v>271</v>
      </c>
      <c r="H195" s="272">
        <v>41.57</v>
      </c>
      <c r="I195" s="273"/>
      <c r="J195" s="274">
        <f>ROUND(I195*H195,2)</f>
        <v>0</v>
      </c>
      <c r="K195" s="270" t="s">
        <v>171</v>
      </c>
      <c r="L195" s="275"/>
      <c r="M195" s="276" t="s">
        <v>19</v>
      </c>
      <c r="N195" s="277" t="s">
        <v>47</v>
      </c>
      <c r="O195" s="84"/>
      <c r="P195" s="229">
        <f>O195*H195</f>
        <v>0</v>
      </c>
      <c r="Q195" s="229">
        <v>1</v>
      </c>
      <c r="R195" s="229">
        <f>Q195*H195</f>
        <v>41.57</v>
      </c>
      <c r="S195" s="229">
        <v>0</v>
      </c>
      <c r="T195" s="230">
        <f>S195*H195</f>
        <v>0</v>
      </c>
      <c r="AR195" s="231" t="s">
        <v>224</v>
      </c>
      <c r="AT195" s="231" t="s">
        <v>268</v>
      </c>
      <c r="AU195" s="231" t="s">
        <v>85</v>
      </c>
      <c r="AY195" s="18" t="s">
        <v>165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8" t="s">
        <v>83</v>
      </c>
      <c r="BK195" s="232">
        <f>ROUND(I195*H195,2)</f>
        <v>0</v>
      </c>
      <c r="BL195" s="18" t="s">
        <v>172</v>
      </c>
      <c r="BM195" s="231" t="s">
        <v>2277</v>
      </c>
    </row>
    <row r="196" s="1" customFormat="1">
      <c r="B196" s="39"/>
      <c r="C196" s="40"/>
      <c r="D196" s="233" t="s">
        <v>174</v>
      </c>
      <c r="E196" s="40"/>
      <c r="F196" s="234" t="s">
        <v>270</v>
      </c>
      <c r="G196" s="40"/>
      <c r="H196" s="40"/>
      <c r="I196" s="146"/>
      <c r="J196" s="40"/>
      <c r="K196" s="40"/>
      <c r="L196" s="44"/>
      <c r="M196" s="235"/>
      <c r="N196" s="84"/>
      <c r="O196" s="84"/>
      <c r="P196" s="84"/>
      <c r="Q196" s="84"/>
      <c r="R196" s="84"/>
      <c r="S196" s="84"/>
      <c r="T196" s="85"/>
      <c r="AT196" s="18" t="s">
        <v>174</v>
      </c>
      <c r="AU196" s="18" t="s">
        <v>85</v>
      </c>
    </row>
    <row r="197" s="12" customFormat="1">
      <c r="B197" s="236"/>
      <c r="C197" s="237"/>
      <c r="D197" s="233" t="s">
        <v>176</v>
      </c>
      <c r="E197" s="238" t="s">
        <v>19</v>
      </c>
      <c r="F197" s="239" t="s">
        <v>273</v>
      </c>
      <c r="G197" s="237"/>
      <c r="H197" s="238" t="s">
        <v>19</v>
      </c>
      <c r="I197" s="240"/>
      <c r="J197" s="237"/>
      <c r="K197" s="237"/>
      <c r="L197" s="241"/>
      <c r="M197" s="242"/>
      <c r="N197" s="243"/>
      <c r="O197" s="243"/>
      <c r="P197" s="243"/>
      <c r="Q197" s="243"/>
      <c r="R197" s="243"/>
      <c r="S197" s="243"/>
      <c r="T197" s="244"/>
      <c r="AT197" s="245" t="s">
        <v>176</v>
      </c>
      <c r="AU197" s="245" t="s">
        <v>85</v>
      </c>
      <c r="AV197" s="12" t="s">
        <v>83</v>
      </c>
      <c r="AW197" s="12" t="s">
        <v>37</v>
      </c>
      <c r="AX197" s="12" t="s">
        <v>76</v>
      </c>
      <c r="AY197" s="245" t="s">
        <v>165</v>
      </c>
    </row>
    <row r="198" s="13" customFormat="1">
      <c r="B198" s="246"/>
      <c r="C198" s="247"/>
      <c r="D198" s="233" t="s">
        <v>176</v>
      </c>
      <c r="E198" s="248" t="s">
        <v>19</v>
      </c>
      <c r="F198" s="249" t="s">
        <v>2278</v>
      </c>
      <c r="G198" s="247"/>
      <c r="H198" s="250">
        <v>41.57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AT198" s="256" t="s">
        <v>176</v>
      </c>
      <c r="AU198" s="256" t="s">
        <v>85</v>
      </c>
      <c r="AV198" s="13" t="s">
        <v>85</v>
      </c>
      <c r="AW198" s="13" t="s">
        <v>37</v>
      </c>
      <c r="AX198" s="13" t="s">
        <v>76</v>
      </c>
      <c r="AY198" s="256" t="s">
        <v>165</v>
      </c>
    </row>
    <row r="199" s="14" customFormat="1">
      <c r="B199" s="257"/>
      <c r="C199" s="258"/>
      <c r="D199" s="233" t="s">
        <v>176</v>
      </c>
      <c r="E199" s="259" t="s">
        <v>19</v>
      </c>
      <c r="F199" s="260" t="s">
        <v>181</v>
      </c>
      <c r="G199" s="258"/>
      <c r="H199" s="261">
        <v>41.57</v>
      </c>
      <c r="I199" s="262"/>
      <c r="J199" s="258"/>
      <c r="K199" s="258"/>
      <c r="L199" s="263"/>
      <c r="M199" s="264"/>
      <c r="N199" s="265"/>
      <c r="O199" s="265"/>
      <c r="P199" s="265"/>
      <c r="Q199" s="265"/>
      <c r="R199" s="265"/>
      <c r="S199" s="265"/>
      <c r="T199" s="266"/>
      <c r="AT199" s="267" t="s">
        <v>176</v>
      </c>
      <c r="AU199" s="267" t="s">
        <v>85</v>
      </c>
      <c r="AV199" s="14" t="s">
        <v>172</v>
      </c>
      <c r="AW199" s="14" t="s">
        <v>37</v>
      </c>
      <c r="AX199" s="14" t="s">
        <v>83</v>
      </c>
      <c r="AY199" s="267" t="s">
        <v>165</v>
      </c>
    </row>
    <row r="200" s="1" customFormat="1" ht="16.5" customHeight="1">
      <c r="B200" s="39"/>
      <c r="C200" s="220" t="s">
        <v>7</v>
      </c>
      <c r="D200" s="220" t="s">
        <v>167</v>
      </c>
      <c r="E200" s="221" t="s">
        <v>275</v>
      </c>
      <c r="F200" s="222" t="s">
        <v>276</v>
      </c>
      <c r="G200" s="223" t="s">
        <v>271</v>
      </c>
      <c r="H200" s="224">
        <v>130.84200000000001</v>
      </c>
      <c r="I200" s="225"/>
      <c r="J200" s="226">
        <f>ROUND(I200*H200,2)</f>
        <v>0</v>
      </c>
      <c r="K200" s="222" t="s">
        <v>171</v>
      </c>
      <c r="L200" s="44"/>
      <c r="M200" s="227" t="s">
        <v>19</v>
      </c>
      <c r="N200" s="228" t="s">
        <v>47</v>
      </c>
      <c r="O200" s="84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AR200" s="231" t="s">
        <v>172</v>
      </c>
      <c r="AT200" s="231" t="s">
        <v>167</v>
      </c>
      <c r="AU200" s="231" t="s">
        <v>85</v>
      </c>
      <c r="AY200" s="18" t="s">
        <v>165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8" t="s">
        <v>83</v>
      </c>
      <c r="BK200" s="232">
        <f>ROUND(I200*H200,2)</f>
        <v>0</v>
      </c>
      <c r="BL200" s="18" t="s">
        <v>172</v>
      </c>
      <c r="BM200" s="231" t="s">
        <v>2279</v>
      </c>
    </row>
    <row r="201" s="1" customFormat="1">
      <c r="B201" s="39"/>
      <c r="C201" s="40"/>
      <c r="D201" s="233" t="s">
        <v>174</v>
      </c>
      <c r="E201" s="40"/>
      <c r="F201" s="234" t="s">
        <v>278</v>
      </c>
      <c r="G201" s="40"/>
      <c r="H201" s="40"/>
      <c r="I201" s="146"/>
      <c r="J201" s="40"/>
      <c r="K201" s="40"/>
      <c r="L201" s="44"/>
      <c r="M201" s="235"/>
      <c r="N201" s="84"/>
      <c r="O201" s="84"/>
      <c r="P201" s="84"/>
      <c r="Q201" s="84"/>
      <c r="R201" s="84"/>
      <c r="S201" s="84"/>
      <c r="T201" s="85"/>
      <c r="AT201" s="18" t="s">
        <v>174</v>
      </c>
      <c r="AU201" s="18" t="s">
        <v>85</v>
      </c>
    </row>
    <row r="202" s="12" customFormat="1">
      <c r="B202" s="236"/>
      <c r="C202" s="237"/>
      <c r="D202" s="233" t="s">
        <v>176</v>
      </c>
      <c r="E202" s="238" t="s">
        <v>19</v>
      </c>
      <c r="F202" s="239" t="s">
        <v>279</v>
      </c>
      <c r="G202" s="237"/>
      <c r="H202" s="238" t="s">
        <v>19</v>
      </c>
      <c r="I202" s="240"/>
      <c r="J202" s="237"/>
      <c r="K202" s="237"/>
      <c r="L202" s="241"/>
      <c r="M202" s="242"/>
      <c r="N202" s="243"/>
      <c r="O202" s="243"/>
      <c r="P202" s="243"/>
      <c r="Q202" s="243"/>
      <c r="R202" s="243"/>
      <c r="S202" s="243"/>
      <c r="T202" s="244"/>
      <c r="AT202" s="245" t="s">
        <v>176</v>
      </c>
      <c r="AU202" s="245" t="s">
        <v>85</v>
      </c>
      <c r="AV202" s="12" t="s">
        <v>83</v>
      </c>
      <c r="AW202" s="12" t="s">
        <v>37</v>
      </c>
      <c r="AX202" s="12" t="s">
        <v>76</v>
      </c>
      <c r="AY202" s="245" t="s">
        <v>165</v>
      </c>
    </row>
    <row r="203" s="13" customFormat="1">
      <c r="B203" s="246"/>
      <c r="C203" s="247"/>
      <c r="D203" s="233" t="s">
        <v>176</v>
      </c>
      <c r="E203" s="248" t="s">
        <v>19</v>
      </c>
      <c r="F203" s="249" t="s">
        <v>2280</v>
      </c>
      <c r="G203" s="247"/>
      <c r="H203" s="250">
        <v>130.84200000000001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AT203" s="256" t="s">
        <v>176</v>
      </c>
      <c r="AU203" s="256" t="s">
        <v>85</v>
      </c>
      <c r="AV203" s="13" t="s">
        <v>85</v>
      </c>
      <c r="AW203" s="13" t="s">
        <v>37</v>
      </c>
      <c r="AX203" s="13" t="s">
        <v>76</v>
      </c>
      <c r="AY203" s="256" t="s">
        <v>165</v>
      </c>
    </row>
    <row r="204" s="14" customFormat="1">
      <c r="B204" s="257"/>
      <c r="C204" s="258"/>
      <c r="D204" s="233" t="s">
        <v>176</v>
      </c>
      <c r="E204" s="259" t="s">
        <v>19</v>
      </c>
      <c r="F204" s="260" t="s">
        <v>181</v>
      </c>
      <c r="G204" s="258"/>
      <c r="H204" s="261">
        <v>130.84200000000001</v>
      </c>
      <c r="I204" s="262"/>
      <c r="J204" s="258"/>
      <c r="K204" s="258"/>
      <c r="L204" s="263"/>
      <c r="M204" s="264"/>
      <c r="N204" s="265"/>
      <c r="O204" s="265"/>
      <c r="P204" s="265"/>
      <c r="Q204" s="265"/>
      <c r="R204" s="265"/>
      <c r="S204" s="265"/>
      <c r="T204" s="266"/>
      <c r="AT204" s="267" t="s">
        <v>176</v>
      </c>
      <c r="AU204" s="267" t="s">
        <v>85</v>
      </c>
      <c r="AV204" s="14" t="s">
        <v>172</v>
      </c>
      <c r="AW204" s="14" t="s">
        <v>37</v>
      </c>
      <c r="AX204" s="14" t="s">
        <v>83</v>
      </c>
      <c r="AY204" s="267" t="s">
        <v>165</v>
      </c>
    </row>
    <row r="205" s="1" customFormat="1" ht="16.5" customHeight="1">
      <c r="B205" s="39"/>
      <c r="C205" s="220" t="s">
        <v>321</v>
      </c>
      <c r="D205" s="220" t="s">
        <v>167</v>
      </c>
      <c r="E205" s="221" t="s">
        <v>761</v>
      </c>
      <c r="F205" s="222" t="s">
        <v>762</v>
      </c>
      <c r="G205" s="223" t="s">
        <v>219</v>
      </c>
      <c r="H205" s="224">
        <v>30.471</v>
      </c>
      <c r="I205" s="225"/>
      <c r="J205" s="226">
        <f>ROUND(I205*H205,2)</f>
        <v>0</v>
      </c>
      <c r="K205" s="222" t="s">
        <v>171</v>
      </c>
      <c r="L205" s="44"/>
      <c r="M205" s="227" t="s">
        <v>19</v>
      </c>
      <c r="N205" s="228" t="s">
        <v>47</v>
      </c>
      <c r="O205" s="84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AR205" s="231" t="s">
        <v>172</v>
      </c>
      <c r="AT205" s="231" t="s">
        <v>167</v>
      </c>
      <c r="AU205" s="231" t="s">
        <v>85</v>
      </c>
      <c r="AY205" s="18" t="s">
        <v>165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8" t="s">
        <v>83</v>
      </c>
      <c r="BK205" s="232">
        <f>ROUND(I205*H205,2)</f>
        <v>0</v>
      </c>
      <c r="BL205" s="18" t="s">
        <v>172</v>
      </c>
      <c r="BM205" s="231" t="s">
        <v>2281</v>
      </c>
    </row>
    <row r="206" s="1" customFormat="1">
      <c r="B206" s="39"/>
      <c r="C206" s="40"/>
      <c r="D206" s="233" t="s">
        <v>174</v>
      </c>
      <c r="E206" s="40"/>
      <c r="F206" s="234" t="s">
        <v>764</v>
      </c>
      <c r="G206" s="40"/>
      <c r="H206" s="40"/>
      <c r="I206" s="146"/>
      <c r="J206" s="40"/>
      <c r="K206" s="40"/>
      <c r="L206" s="44"/>
      <c r="M206" s="235"/>
      <c r="N206" s="84"/>
      <c r="O206" s="84"/>
      <c r="P206" s="84"/>
      <c r="Q206" s="84"/>
      <c r="R206" s="84"/>
      <c r="S206" s="84"/>
      <c r="T206" s="85"/>
      <c r="AT206" s="18" t="s">
        <v>174</v>
      </c>
      <c r="AU206" s="18" t="s">
        <v>85</v>
      </c>
    </row>
    <row r="207" s="12" customFormat="1">
      <c r="B207" s="236"/>
      <c r="C207" s="237"/>
      <c r="D207" s="233" t="s">
        <v>176</v>
      </c>
      <c r="E207" s="238" t="s">
        <v>19</v>
      </c>
      <c r="F207" s="239" t="s">
        <v>2282</v>
      </c>
      <c r="G207" s="237"/>
      <c r="H207" s="238" t="s">
        <v>19</v>
      </c>
      <c r="I207" s="240"/>
      <c r="J207" s="237"/>
      <c r="K207" s="237"/>
      <c r="L207" s="241"/>
      <c r="M207" s="242"/>
      <c r="N207" s="243"/>
      <c r="O207" s="243"/>
      <c r="P207" s="243"/>
      <c r="Q207" s="243"/>
      <c r="R207" s="243"/>
      <c r="S207" s="243"/>
      <c r="T207" s="244"/>
      <c r="AT207" s="245" t="s">
        <v>176</v>
      </c>
      <c r="AU207" s="245" t="s">
        <v>85</v>
      </c>
      <c r="AV207" s="12" t="s">
        <v>83</v>
      </c>
      <c r="AW207" s="12" t="s">
        <v>37</v>
      </c>
      <c r="AX207" s="12" t="s">
        <v>76</v>
      </c>
      <c r="AY207" s="245" t="s">
        <v>165</v>
      </c>
    </row>
    <row r="208" s="13" customFormat="1">
      <c r="B208" s="246"/>
      <c r="C208" s="247"/>
      <c r="D208" s="233" t="s">
        <v>176</v>
      </c>
      <c r="E208" s="248" t="s">
        <v>19</v>
      </c>
      <c r="F208" s="249" t="s">
        <v>2283</v>
      </c>
      <c r="G208" s="247"/>
      <c r="H208" s="250">
        <v>63.692999999999998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AT208" s="256" t="s">
        <v>176</v>
      </c>
      <c r="AU208" s="256" t="s">
        <v>85</v>
      </c>
      <c r="AV208" s="13" t="s">
        <v>85</v>
      </c>
      <c r="AW208" s="13" t="s">
        <v>37</v>
      </c>
      <c r="AX208" s="13" t="s">
        <v>76</v>
      </c>
      <c r="AY208" s="256" t="s">
        <v>165</v>
      </c>
    </row>
    <row r="209" s="12" customFormat="1">
      <c r="B209" s="236"/>
      <c r="C209" s="237"/>
      <c r="D209" s="233" t="s">
        <v>176</v>
      </c>
      <c r="E209" s="238" t="s">
        <v>19</v>
      </c>
      <c r="F209" s="239" t="s">
        <v>2284</v>
      </c>
      <c r="G209" s="237"/>
      <c r="H209" s="238" t="s">
        <v>19</v>
      </c>
      <c r="I209" s="240"/>
      <c r="J209" s="237"/>
      <c r="K209" s="237"/>
      <c r="L209" s="241"/>
      <c r="M209" s="242"/>
      <c r="N209" s="243"/>
      <c r="O209" s="243"/>
      <c r="P209" s="243"/>
      <c r="Q209" s="243"/>
      <c r="R209" s="243"/>
      <c r="S209" s="243"/>
      <c r="T209" s="244"/>
      <c r="AT209" s="245" t="s">
        <v>176</v>
      </c>
      <c r="AU209" s="245" t="s">
        <v>85</v>
      </c>
      <c r="AV209" s="12" t="s">
        <v>83</v>
      </c>
      <c r="AW209" s="12" t="s">
        <v>37</v>
      </c>
      <c r="AX209" s="12" t="s">
        <v>76</v>
      </c>
      <c r="AY209" s="245" t="s">
        <v>165</v>
      </c>
    </row>
    <row r="210" s="13" customFormat="1">
      <c r="B210" s="246"/>
      <c r="C210" s="247"/>
      <c r="D210" s="233" t="s">
        <v>176</v>
      </c>
      <c r="E210" s="248" t="s">
        <v>19</v>
      </c>
      <c r="F210" s="249" t="s">
        <v>2285</v>
      </c>
      <c r="G210" s="247"/>
      <c r="H210" s="250">
        <v>-5.2960000000000003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AT210" s="256" t="s">
        <v>176</v>
      </c>
      <c r="AU210" s="256" t="s">
        <v>85</v>
      </c>
      <c r="AV210" s="13" t="s">
        <v>85</v>
      </c>
      <c r="AW210" s="13" t="s">
        <v>37</v>
      </c>
      <c r="AX210" s="13" t="s">
        <v>76</v>
      </c>
      <c r="AY210" s="256" t="s">
        <v>165</v>
      </c>
    </row>
    <row r="211" s="13" customFormat="1">
      <c r="B211" s="246"/>
      <c r="C211" s="247"/>
      <c r="D211" s="233" t="s">
        <v>176</v>
      </c>
      <c r="E211" s="248" t="s">
        <v>19</v>
      </c>
      <c r="F211" s="249" t="s">
        <v>2286</v>
      </c>
      <c r="G211" s="247"/>
      <c r="H211" s="250">
        <v>-6.766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AT211" s="256" t="s">
        <v>176</v>
      </c>
      <c r="AU211" s="256" t="s">
        <v>85</v>
      </c>
      <c r="AV211" s="13" t="s">
        <v>85</v>
      </c>
      <c r="AW211" s="13" t="s">
        <v>37</v>
      </c>
      <c r="AX211" s="13" t="s">
        <v>76</v>
      </c>
      <c r="AY211" s="256" t="s">
        <v>165</v>
      </c>
    </row>
    <row r="212" s="13" customFormat="1">
      <c r="B212" s="246"/>
      <c r="C212" s="247"/>
      <c r="D212" s="233" t="s">
        <v>176</v>
      </c>
      <c r="E212" s="248" t="s">
        <v>19</v>
      </c>
      <c r="F212" s="249" t="s">
        <v>2287</v>
      </c>
      <c r="G212" s="247"/>
      <c r="H212" s="250">
        <v>-3.0019999999999998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AT212" s="256" t="s">
        <v>176</v>
      </c>
      <c r="AU212" s="256" t="s">
        <v>85</v>
      </c>
      <c r="AV212" s="13" t="s">
        <v>85</v>
      </c>
      <c r="AW212" s="13" t="s">
        <v>37</v>
      </c>
      <c r="AX212" s="13" t="s">
        <v>76</v>
      </c>
      <c r="AY212" s="256" t="s">
        <v>165</v>
      </c>
    </row>
    <row r="213" s="13" customFormat="1">
      <c r="B213" s="246"/>
      <c r="C213" s="247"/>
      <c r="D213" s="233" t="s">
        <v>176</v>
      </c>
      <c r="E213" s="248" t="s">
        <v>19</v>
      </c>
      <c r="F213" s="249" t="s">
        <v>2288</v>
      </c>
      <c r="G213" s="247"/>
      <c r="H213" s="250">
        <v>-5.5579999999999998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AT213" s="256" t="s">
        <v>176</v>
      </c>
      <c r="AU213" s="256" t="s">
        <v>85</v>
      </c>
      <c r="AV213" s="13" t="s">
        <v>85</v>
      </c>
      <c r="AW213" s="13" t="s">
        <v>37</v>
      </c>
      <c r="AX213" s="13" t="s">
        <v>76</v>
      </c>
      <c r="AY213" s="256" t="s">
        <v>165</v>
      </c>
    </row>
    <row r="214" s="12" customFormat="1">
      <c r="B214" s="236"/>
      <c r="C214" s="237"/>
      <c r="D214" s="233" t="s">
        <v>176</v>
      </c>
      <c r="E214" s="238" t="s">
        <v>19</v>
      </c>
      <c r="F214" s="239" t="s">
        <v>2289</v>
      </c>
      <c r="G214" s="237"/>
      <c r="H214" s="238" t="s">
        <v>19</v>
      </c>
      <c r="I214" s="240"/>
      <c r="J214" s="237"/>
      <c r="K214" s="237"/>
      <c r="L214" s="241"/>
      <c r="M214" s="242"/>
      <c r="N214" s="243"/>
      <c r="O214" s="243"/>
      <c r="P214" s="243"/>
      <c r="Q214" s="243"/>
      <c r="R214" s="243"/>
      <c r="S214" s="243"/>
      <c r="T214" s="244"/>
      <c r="AT214" s="245" t="s">
        <v>176</v>
      </c>
      <c r="AU214" s="245" t="s">
        <v>85</v>
      </c>
      <c r="AV214" s="12" t="s">
        <v>83</v>
      </c>
      <c r="AW214" s="12" t="s">
        <v>37</v>
      </c>
      <c r="AX214" s="12" t="s">
        <v>76</v>
      </c>
      <c r="AY214" s="245" t="s">
        <v>165</v>
      </c>
    </row>
    <row r="215" s="13" customFormat="1">
      <c r="B215" s="246"/>
      <c r="C215" s="247"/>
      <c r="D215" s="233" t="s">
        <v>176</v>
      </c>
      <c r="E215" s="248" t="s">
        <v>19</v>
      </c>
      <c r="F215" s="249" t="s">
        <v>2290</v>
      </c>
      <c r="G215" s="247"/>
      <c r="H215" s="250">
        <v>-12.6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AT215" s="256" t="s">
        <v>176</v>
      </c>
      <c r="AU215" s="256" t="s">
        <v>85</v>
      </c>
      <c r="AV215" s="13" t="s">
        <v>85</v>
      </c>
      <c r="AW215" s="13" t="s">
        <v>37</v>
      </c>
      <c r="AX215" s="13" t="s">
        <v>76</v>
      </c>
      <c r="AY215" s="256" t="s">
        <v>165</v>
      </c>
    </row>
    <row r="216" s="14" customFormat="1">
      <c r="B216" s="257"/>
      <c r="C216" s="258"/>
      <c r="D216" s="233" t="s">
        <v>176</v>
      </c>
      <c r="E216" s="259" t="s">
        <v>19</v>
      </c>
      <c r="F216" s="260" t="s">
        <v>181</v>
      </c>
      <c r="G216" s="258"/>
      <c r="H216" s="261">
        <v>30.471</v>
      </c>
      <c r="I216" s="262"/>
      <c r="J216" s="258"/>
      <c r="K216" s="258"/>
      <c r="L216" s="263"/>
      <c r="M216" s="264"/>
      <c r="N216" s="265"/>
      <c r="O216" s="265"/>
      <c r="P216" s="265"/>
      <c r="Q216" s="265"/>
      <c r="R216" s="265"/>
      <c r="S216" s="265"/>
      <c r="T216" s="266"/>
      <c r="AT216" s="267" t="s">
        <v>176</v>
      </c>
      <c r="AU216" s="267" t="s">
        <v>85</v>
      </c>
      <c r="AV216" s="14" t="s">
        <v>172</v>
      </c>
      <c r="AW216" s="14" t="s">
        <v>37</v>
      </c>
      <c r="AX216" s="14" t="s">
        <v>83</v>
      </c>
      <c r="AY216" s="267" t="s">
        <v>165</v>
      </c>
    </row>
    <row r="217" s="1" customFormat="1" ht="16.5" customHeight="1">
      <c r="B217" s="39"/>
      <c r="C217" s="220" t="s">
        <v>328</v>
      </c>
      <c r="D217" s="220" t="s">
        <v>167</v>
      </c>
      <c r="E217" s="221" t="s">
        <v>281</v>
      </c>
      <c r="F217" s="222" t="s">
        <v>282</v>
      </c>
      <c r="G217" s="223" t="s">
        <v>170</v>
      </c>
      <c r="H217" s="224">
        <v>71.060000000000002</v>
      </c>
      <c r="I217" s="225"/>
      <c r="J217" s="226">
        <f>ROUND(I217*H217,2)</f>
        <v>0</v>
      </c>
      <c r="K217" s="222" t="s">
        <v>171</v>
      </c>
      <c r="L217" s="44"/>
      <c r="M217" s="227" t="s">
        <v>19</v>
      </c>
      <c r="N217" s="228" t="s">
        <v>47</v>
      </c>
      <c r="O217" s="84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AR217" s="231" t="s">
        <v>172</v>
      </c>
      <c r="AT217" s="231" t="s">
        <v>167</v>
      </c>
      <c r="AU217" s="231" t="s">
        <v>85</v>
      </c>
      <c r="AY217" s="18" t="s">
        <v>165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8" t="s">
        <v>83</v>
      </c>
      <c r="BK217" s="232">
        <f>ROUND(I217*H217,2)</f>
        <v>0</v>
      </c>
      <c r="BL217" s="18" t="s">
        <v>172</v>
      </c>
      <c r="BM217" s="231" t="s">
        <v>2291</v>
      </c>
    </row>
    <row r="218" s="1" customFormat="1">
      <c r="B218" s="39"/>
      <c r="C218" s="40"/>
      <c r="D218" s="233" t="s">
        <v>174</v>
      </c>
      <c r="E218" s="40"/>
      <c r="F218" s="234" t="s">
        <v>284</v>
      </c>
      <c r="G218" s="40"/>
      <c r="H218" s="40"/>
      <c r="I218" s="146"/>
      <c r="J218" s="40"/>
      <c r="K218" s="40"/>
      <c r="L218" s="44"/>
      <c r="M218" s="235"/>
      <c r="N218" s="84"/>
      <c r="O218" s="84"/>
      <c r="P218" s="84"/>
      <c r="Q218" s="84"/>
      <c r="R218" s="84"/>
      <c r="S218" s="84"/>
      <c r="T218" s="85"/>
      <c r="AT218" s="18" t="s">
        <v>174</v>
      </c>
      <c r="AU218" s="18" t="s">
        <v>85</v>
      </c>
    </row>
    <row r="219" s="12" customFormat="1">
      <c r="B219" s="236"/>
      <c r="C219" s="237"/>
      <c r="D219" s="233" t="s">
        <v>176</v>
      </c>
      <c r="E219" s="238" t="s">
        <v>19</v>
      </c>
      <c r="F219" s="239" t="s">
        <v>2292</v>
      </c>
      <c r="G219" s="237"/>
      <c r="H219" s="238" t="s">
        <v>19</v>
      </c>
      <c r="I219" s="240"/>
      <c r="J219" s="237"/>
      <c r="K219" s="237"/>
      <c r="L219" s="241"/>
      <c r="M219" s="242"/>
      <c r="N219" s="243"/>
      <c r="O219" s="243"/>
      <c r="P219" s="243"/>
      <c r="Q219" s="243"/>
      <c r="R219" s="243"/>
      <c r="S219" s="243"/>
      <c r="T219" s="244"/>
      <c r="AT219" s="245" t="s">
        <v>176</v>
      </c>
      <c r="AU219" s="245" t="s">
        <v>85</v>
      </c>
      <c r="AV219" s="12" t="s">
        <v>83</v>
      </c>
      <c r="AW219" s="12" t="s">
        <v>37</v>
      </c>
      <c r="AX219" s="12" t="s">
        <v>76</v>
      </c>
      <c r="AY219" s="245" t="s">
        <v>165</v>
      </c>
    </row>
    <row r="220" s="13" customFormat="1">
      <c r="B220" s="246"/>
      <c r="C220" s="247"/>
      <c r="D220" s="233" t="s">
        <v>176</v>
      </c>
      <c r="E220" s="248" t="s">
        <v>19</v>
      </c>
      <c r="F220" s="249" t="s">
        <v>2293</v>
      </c>
      <c r="G220" s="247"/>
      <c r="H220" s="250">
        <v>71.060000000000002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AT220" s="256" t="s">
        <v>176</v>
      </c>
      <c r="AU220" s="256" t="s">
        <v>85</v>
      </c>
      <c r="AV220" s="13" t="s">
        <v>85</v>
      </c>
      <c r="AW220" s="13" t="s">
        <v>37</v>
      </c>
      <c r="AX220" s="13" t="s">
        <v>76</v>
      </c>
      <c r="AY220" s="256" t="s">
        <v>165</v>
      </c>
    </row>
    <row r="221" s="14" customFormat="1">
      <c r="B221" s="257"/>
      <c r="C221" s="258"/>
      <c r="D221" s="233" t="s">
        <v>176</v>
      </c>
      <c r="E221" s="259" t="s">
        <v>19</v>
      </c>
      <c r="F221" s="260" t="s">
        <v>181</v>
      </c>
      <c r="G221" s="258"/>
      <c r="H221" s="261">
        <v>71.060000000000002</v>
      </c>
      <c r="I221" s="262"/>
      <c r="J221" s="258"/>
      <c r="K221" s="258"/>
      <c r="L221" s="263"/>
      <c r="M221" s="264"/>
      <c r="N221" s="265"/>
      <c r="O221" s="265"/>
      <c r="P221" s="265"/>
      <c r="Q221" s="265"/>
      <c r="R221" s="265"/>
      <c r="S221" s="265"/>
      <c r="T221" s="266"/>
      <c r="AT221" s="267" t="s">
        <v>176</v>
      </c>
      <c r="AU221" s="267" t="s">
        <v>85</v>
      </c>
      <c r="AV221" s="14" t="s">
        <v>172</v>
      </c>
      <c r="AW221" s="14" t="s">
        <v>37</v>
      </c>
      <c r="AX221" s="14" t="s">
        <v>83</v>
      </c>
      <c r="AY221" s="267" t="s">
        <v>165</v>
      </c>
    </row>
    <row r="222" s="1" customFormat="1" ht="16.5" customHeight="1">
      <c r="B222" s="39"/>
      <c r="C222" s="220" t="s">
        <v>334</v>
      </c>
      <c r="D222" s="220" t="s">
        <v>167</v>
      </c>
      <c r="E222" s="221" t="s">
        <v>288</v>
      </c>
      <c r="F222" s="222" t="s">
        <v>289</v>
      </c>
      <c r="G222" s="223" t="s">
        <v>170</v>
      </c>
      <c r="H222" s="224">
        <v>127.90000000000001</v>
      </c>
      <c r="I222" s="225"/>
      <c r="J222" s="226">
        <f>ROUND(I222*H222,2)</f>
        <v>0</v>
      </c>
      <c r="K222" s="222" t="s">
        <v>171</v>
      </c>
      <c r="L222" s="44"/>
      <c r="M222" s="227" t="s">
        <v>19</v>
      </c>
      <c r="N222" s="228" t="s">
        <v>47</v>
      </c>
      <c r="O222" s="84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AR222" s="231" t="s">
        <v>172</v>
      </c>
      <c r="AT222" s="231" t="s">
        <v>167</v>
      </c>
      <c r="AU222" s="231" t="s">
        <v>85</v>
      </c>
      <c r="AY222" s="18" t="s">
        <v>165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8" t="s">
        <v>83</v>
      </c>
      <c r="BK222" s="232">
        <f>ROUND(I222*H222,2)</f>
        <v>0</v>
      </c>
      <c r="BL222" s="18" t="s">
        <v>172</v>
      </c>
      <c r="BM222" s="231" t="s">
        <v>2294</v>
      </c>
    </row>
    <row r="223" s="1" customFormat="1">
      <c r="B223" s="39"/>
      <c r="C223" s="40"/>
      <c r="D223" s="233" t="s">
        <v>174</v>
      </c>
      <c r="E223" s="40"/>
      <c r="F223" s="234" t="s">
        <v>291</v>
      </c>
      <c r="G223" s="40"/>
      <c r="H223" s="40"/>
      <c r="I223" s="146"/>
      <c r="J223" s="40"/>
      <c r="K223" s="40"/>
      <c r="L223" s="44"/>
      <c r="M223" s="235"/>
      <c r="N223" s="84"/>
      <c r="O223" s="84"/>
      <c r="P223" s="84"/>
      <c r="Q223" s="84"/>
      <c r="R223" s="84"/>
      <c r="S223" s="84"/>
      <c r="T223" s="85"/>
      <c r="AT223" s="18" t="s">
        <v>174</v>
      </c>
      <c r="AU223" s="18" t="s">
        <v>85</v>
      </c>
    </row>
    <row r="224" s="12" customFormat="1">
      <c r="B224" s="236"/>
      <c r="C224" s="237"/>
      <c r="D224" s="233" t="s">
        <v>176</v>
      </c>
      <c r="E224" s="238" t="s">
        <v>19</v>
      </c>
      <c r="F224" s="239" t="s">
        <v>292</v>
      </c>
      <c r="G224" s="237"/>
      <c r="H224" s="238" t="s">
        <v>19</v>
      </c>
      <c r="I224" s="240"/>
      <c r="J224" s="237"/>
      <c r="K224" s="237"/>
      <c r="L224" s="241"/>
      <c r="M224" s="242"/>
      <c r="N224" s="243"/>
      <c r="O224" s="243"/>
      <c r="P224" s="243"/>
      <c r="Q224" s="243"/>
      <c r="R224" s="243"/>
      <c r="S224" s="243"/>
      <c r="T224" s="244"/>
      <c r="AT224" s="245" t="s">
        <v>176</v>
      </c>
      <c r="AU224" s="245" t="s">
        <v>85</v>
      </c>
      <c r="AV224" s="12" t="s">
        <v>83</v>
      </c>
      <c r="AW224" s="12" t="s">
        <v>37</v>
      </c>
      <c r="AX224" s="12" t="s">
        <v>76</v>
      </c>
      <c r="AY224" s="245" t="s">
        <v>165</v>
      </c>
    </row>
    <row r="225" s="13" customFormat="1">
      <c r="B225" s="246"/>
      <c r="C225" s="247"/>
      <c r="D225" s="233" t="s">
        <v>176</v>
      </c>
      <c r="E225" s="248" t="s">
        <v>19</v>
      </c>
      <c r="F225" s="249" t="s">
        <v>2295</v>
      </c>
      <c r="G225" s="247"/>
      <c r="H225" s="250">
        <v>127.90000000000001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AT225" s="256" t="s">
        <v>176</v>
      </c>
      <c r="AU225" s="256" t="s">
        <v>85</v>
      </c>
      <c r="AV225" s="13" t="s">
        <v>85</v>
      </c>
      <c r="AW225" s="13" t="s">
        <v>37</v>
      </c>
      <c r="AX225" s="13" t="s">
        <v>76</v>
      </c>
      <c r="AY225" s="256" t="s">
        <v>165</v>
      </c>
    </row>
    <row r="226" s="14" customFormat="1">
      <c r="B226" s="257"/>
      <c r="C226" s="258"/>
      <c r="D226" s="233" t="s">
        <v>176</v>
      </c>
      <c r="E226" s="259" t="s">
        <v>19</v>
      </c>
      <c r="F226" s="260" t="s">
        <v>181</v>
      </c>
      <c r="G226" s="258"/>
      <c r="H226" s="261">
        <v>127.90000000000001</v>
      </c>
      <c r="I226" s="262"/>
      <c r="J226" s="258"/>
      <c r="K226" s="258"/>
      <c r="L226" s="263"/>
      <c r="M226" s="264"/>
      <c r="N226" s="265"/>
      <c r="O226" s="265"/>
      <c r="P226" s="265"/>
      <c r="Q226" s="265"/>
      <c r="R226" s="265"/>
      <c r="S226" s="265"/>
      <c r="T226" s="266"/>
      <c r="AT226" s="267" t="s">
        <v>176</v>
      </c>
      <c r="AU226" s="267" t="s">
        <v>85</v>
      </c>
      <c r="AV226" s="14" t="s">
        <v>172</v>
      </c>
      <c r="AW226" s="14" t="s">
        <v>37</v>
      </c>
      <c r="AX226" s="14" t="s">
        <v>83</v>
      </c>
      <c r="AY226" s="267" t="s">
        <v>165</v>
      </c>
    </row>
    <row r="227" s="1" customFormat="1" ht="16.5" customHeight="1">
      <c r="B227" s="39"/>
      <c r="C227" s="220" t="s">
        <v>340</v>
      </c>
      <c r="D227" s="220" t="s">
        <v>167</v>
      </c>
      <c r="E227" s="221" t="s">
        <v>295</v>
      </c>
      <c r="F227" s="222" t="s">
        <v>296</v>
      </c>
      <c r="G227" s="223" t="s">
        <v>170</v>
      </c>
      <c r="H227" s="224">
        <v>127.90000000000001</v>
      </c>
      <c r="I227" s="225"/>
      <c r="J227" s="226">
        <f>ROUND(I227*H227,2)</f>
        <v>0</v>
      </c>
      <c r="K227" s="222" t="s">
        <v>171</v>
      </c>
      <c r="L227" s="44"/>
      <c r="M227" s="227" t="s">
        <v>19</v>
      </c>
      <c r="N227" s="228" t="s">
        <v>47</v>
      </c>
      <c r="O227" s="84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AR227" s="231" t="s">
        <v>172</v>
      </c>
      <c r="AT227" s="231" t="s">
        <v>167</v>
      </c>
      <c r="AU227" s="231" t="s">
        <v>85</v>
      </c>
      <c r="AY227" s="18" t="s">
        <v>165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8" t="s">
        <v>83</v>
      </c>
      <c r="BK227" s="232">
        <f>ROUND(I227*H227,2)</f>
        <v>0</v>
      </c>
      <c r="BL227" s="18" t="s">
        <v>172</v>
      </c>
      <c r="BM227" s="231" t="s">
        <v>2296</v>
      </c>
    </row>
    <row r="228" s="1" customFormat="1">
      <c r="B228" s="39"/>
      <c r="C228" s="40"/>
      <c r="D228" s="233" t="s">
        <v>174</v>
      </c>
      <c r="E228" s="40"/>
      <c r="F228" s="234" t="s">
        <v>298</v>
      </c>
      <c r="G228" s="40"/>
      <c r="H228" s="40"/>
      <c r="I228" s="146"/>
      <c r="J228" s="40"/>
      <c r="K228" s="40"/>
      <c r="L228" s="44"/>
      <c r="M228" s="235"/>
      <c r="N228" s="84"/>
      <c r="O228" s="84"/>
      <c r="P228" s="84"/>
      <c r="Q228" s="84"/>
      <c r="R228" s="84"/>
      <c r="S228" s="84"/>
      <c r="T228" s="85"/>
      <c r="AT228" s="18" t="s">
        <v>174</v>
      </c>
      <c r="AU228" s="18" t="s">
        <v>85</v>
      </c>
    </row>
    <row r="229" s="12" customFormat="1">
      <c r="B229" s="236"/>
      <c r="C229" s="237"/>
      <c r="D229" s="233" t="s">
        <v>176</v>
      </c>
      <c r="E229" s="238" t="s">
        <v>19</v>
      </c>
      <c r="F229" s="239" t="s">
        <v>299</v>
      </c>
      <c r="G229" s="237"/>
      <c r="H229" s="238" t="s">
        <v>19</v>
      </c>
      <c r="I229" s="240"/>
      <c r="J229" s="237"/>
      <c r="K229" s="237"/>
      <c r="L229" s="241"/>
      <c r="M229" s="242"/>
      <c r="N229" s="243"/>
      <c r="O229" s="243"/>
      <c r="P229" s="243"/>
      <c r="Q229" s="243"/>
      <c r="R229" s="243"/>
      <c r="S229" s="243"/>
      <c r="T229" s="244"/>
      <c r="AT229" s="245" t="s">
        <v>176</v>
      </c>
      <c r="AU229" s="245" t="s">
        <v>85</v>
      </c>
      <c r="AV229" s="12" t="s">
        <v>83</v>
      </c>
      <c r="AW229" s="12" t="s">
        <v>37</v>
      </c>
      <c r="AX229" s="12" t="s">
        <v>76</v>
      </c>
      <c r="AY229" s="245" t="s">
        <v>165</v>
      </c>
    </row>
    <row r="230" s="13" customFormat="1">
      <c r="B230" s="246"/>
      <c r="C230" s="247"/>
      <c r="D230" s="233" t="s">
        <v>176</v>
      </c>
      <c r="E230" s="248" t="s">
        <v>19</v>
      </c>
      <c r="F230" s="249" t="s">
        <v>2297</v>
      </c>
      <c r="G230" s="247"/>
      <c r="H230" s="250">
        <v>127.90000000000001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AT230" s="256" t="s">
        <v>176</v>
      </c>
      <c r="AU230" s="256" t="s">
        <v>85</v>
      </c>
      <c r="AV230" s="13" t="s">
        <v>85</v>
      </c>
      <c r="AW230" s="13" t="s">
        <v>37</v>
      </c>
      <c r="AX230" s="13" t="s">
        <v>76</v>
      </c>
      <c r="AY230" s="256" t="s">
        <v>165</v>
      </c>
    </row>
    <row r="231" s="14" customFormat="1">
      <c r="B231" s="257"/>
      <c r="C231" s="258"/>
      <c r="D231" s="233" t="s">
        <v>176</v>
      </c>
      <c r="E231" s="259" t="s">
        <v>19</v>
      </c>
      <c r="F231" s="260" t="s">
        <v>181</v>
      </c>
      <c r="G231" s="258"/>
      <c r="H231" s="261">
        <v>127.90000000000001</v>
      </c>
      <c r="I231" s="262"/>
      <c r="J231" s="258"/>
      <c r="K231" s="258"/>
      <c r="L231" s="263"/>
      <c r="M231" s="264"/>
      <c r="N231" s="265"/>
      <c r="O231" s="265"/>
      <c r="P231" s="265"/>
      <c r="Q231" s="265"/>
      <c r="R231" s="265"/>
      <c r="S231" s="265"/>
      <c r="T231" s="266"/>
      <c r="AT231" s="267" t="s">
        <v>176</v>
      </c>
      <c r="AU231" s="267" t="s">
        <v>85</v>
      </c>
      <c r="AV231" s="14" t="s">
        <v>172</v>
      </c>
      <c r="AW231" s="14" t="s">
        <v>37</v>
      </c>
      <c r="AX231" s="14" t="s">
        <v>83</v>
      </c>
      <c r="AY231" s="267" t="s">
        <v>165</v>
      </c>
    </row>
    <row r="232" s="1" customFormat="1" ht="16.5" customHeight="1">
      <c r="B232" s="39"/>
      <c r="C232" s="268" t="s">
        <v>346</v>
      </c>
      <c r="D232" s="268" t="s">
        <v>268</v>
      </c>
      <c r="E232" s="269" t="s">
        <v>301</v>
      </c>
      <c r="F232" s="270" t="s">
        <v>302</v>
      </c>
      <c r="G232" s="271" t="s">
        <v>303</v>
      </c>
      <c r="H232" s="272">
        <v>3.8370000000000002</v>
      </c>
      <c r="I232" s="273"/>
      <c r="J232" s="274">
        <f>ROUND(I232*H232,2)</f>
        <v>0</v>
      </c>
      <c r="K232" s="270" t="s">
        <v>171</v>
      </c>
      <c r="L232" s="275"/>
      <c r="M232" s="276" t="s">
        <v>19</v>
      </c>
      <c r="N232" s="277" t="s">
        <v>47</v>
      </c>
      <c r="O232" s="84"/>
      <c r="P232" s="229">
        <f>O232*H232</f>
        <v>0</v>
      </c>
      <c r="Q232" s="229">
        <v>0.001</v>
      </c>
      <c r="R232" s="229">
        <f>Q232*H232</f>
        <v>0.0038370000000000001</v>
      </c>
      <c r="S232" s="229">
        <v>0</v>
      </c>
      <c r="T232" s="230">
        <f>S232*H232</f>
        <v>0</v>
      </c>
      <c r="AR232" s="231" t="s">
        <v>224</v>
      </c>
      <c r="AT232" s="231" t="s">
        <v>268</v>
      </c>
      <c r="AU232" s="231" t="s">
        <v>85</v>
      </c>
      <c r="AY232" s="18" t="s">
        <v>165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8" t="s">
        <v>83</v>
      </c>
      <c r="BK232" s="232">
        <f>ROUND(I232*H232,2)</f>
        <v>0</v>
      </c>
      <c r="BL232" s="18" t="s">
        <v>172</v>
      </c>
      <c r="BM232" s="231" t="s">
        <v>2298</v>
      </c>
    </row>
    <row r="233" s="1" customFormat="1">
      <c r="B233" s="39"/>
      <c r="C233" s="40"/>
      <c r="D233" s="233" t="s">
        <v>174</v>
      </c>
      <c r="E233" s="40"/>
      <c r="F233" s="234" t="s">
        <v>302</v>
      </c>
      <c r="G233" s="40"/>
      <c r="H233" s="40"/>
      <c r="I233" s="146"/>
      <c r="J233" s="40"/>
      <c r="K233" s="40"/>
      <c r="L233" s="44"/>
      <c r="M233" s="235"/>
      <c r="N233" s="84"/>
      <c r="O233" s="84"/>
      <c r="P233" s="84"/>
      <c r="Q233" s="84"/>
      <c r="R233" s="84"/>
      <c r="S233" s="84"/>
      <c r="T233" s="85"/>
      <c r="AT233" s="18" t="s">
        <v>174</v>
      </c>
      <c r="AU233" s="18" t="s">
        <v>85</v>
      </c>
    </row>
    <row r="234" s="12" customFormat="1">
      <c r="B234" s="236"/>
      <c r="C234" s="237"/>
      <c r="D234" s="233" t="s">
        <v>176</v>
      </c>
      <c r="E234" s="238" t="s">
        <v>19</v>
      </c>
      <c r="F234" s="239" t="s">
        <v>305</v>
      </c>
      <c r="G234" s="237"/>
      <c r="H234" s="238" t="s">
        <v>19</v>
      </c>
      <c r="I234" s="240"/>
      <c r="J234" s="237"/>
      <c r="K234" s="237"/>
      <c r="L234" s="241"/>
      <c r="M234" s="242"/>
      <c r="N234" s="243"/>
      <c r="O234" s="243"/>
      <c r="P234" s="243"/>
      <c r="Q234" s="243"/>
      <c r="R234" s="243"/>
      <c r="S234" s="243"/>
      <c r="T234" s="244"/>
      <c r="AT234" s="245" t="s">
        <v>176</v>
      </c>
      <c r="AU234" s="245" t="s">
        <v>85</v>
      </c>
      <c r="AV234" s="12" t="s">
        <v>83</v>
      </c>
      <c r="AW234" s="12" t="s">
        <v>37</v>
      </c>
      <c r="AX234" s="12" t="s">
        <v>76</v>
      </c>
      <c r="AY234" s="245" t="s">
        <v>165</v>
      </c>
    </row>
    <row r="235" s="13" customFormat="1">
      <c r="B235" s="246"/>
      <c r="C235" s="247"/>
      <c r="D235" s="233" t="s">
        <v>176</v>
      </c>
      <c r="E235" s="248" t="s">
        <v>19</v>
      </c>
      <c r="F235" s="249" t="s">
        <v>2299</v>
      </c>
      <c r="G235" s="247"/>
      <c r="H235" s="250">
        <v>3.8370000000000002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AT235" s="256" t="s">
        <v>176</v>
      </c>
      <c r="AU235" s="256" t="s">
        <v>85</v>
      </c>
      <c r="AV235" s="13" t="s">
        <v>85</v>
      </c>
      <c r="AW235" s="13" t="s">
        <v>37</v>
      </c>
      <c r="AX235" s="13" t="s">
        <v>76</v>
      </c>
      <c r="AY235" s="256" t="s">
        <v>165</v>
      </c>
    </row>
    <row r="236" s="14" customFormat="1">
      <c r="B236" s="257"/>
      <c r="C236" s="258"/>
      <c r="D236" s="233" t="s">
        <v>176</v>
      </c>
      <c r="E236" s="259" t="s">
        <v>19</v>
      </c>
      <c r="F236" s="260" t="s">
        <v>181</v>
      </c>
      <c r="G236" s="258"/>
      <c r="H236" s="261">
        <v>3.8370000000000002</v>
      </c>
      <c r="I236" s="262"/>
      <c r="J236" s="258"/>
      <c r="K236" s="258"/>
      <c r="L236" s="263"/>
      <c r="M236" s="264"/>
      <c r="N236" s="265"/>
      <c r="O236" s="265"/>
      <c r="P236" s="265"/>
      <c r="Q236" s="265"/>
      <c r="R236" s="265"/>
      <c r="S236" s="265"/>
      <c r="T236" s="266"/>
      <c r="AT236" s="267" t="s">
        <v>176</v>
      </c>
      <c r="AU236" s="267" t="s">
        <v>85</v>
      </c>
      <c r="AV236" s="14" t="s">
        <v>172</v>
      </c>
      <c r="AW236" s="14" t="s">
        <v>37</v>
      </c>
      <c r="AX236" s="14" t="s">
        <v>83</v>
      </c>
      <c r="AY236" s="267" t="s">
        <v>165</v>
      </c>
    </row>
    <row r="237" s="11" customFormat="1" ht="22.8" customHeight="1">
      <c r="B237" s="204"/>
      <c r="C237" s="205"/>
      <c r="D237" s="206" t="s">
        <v>75</v>
      </c>
      <c r="E237" s="218" t="s">
        <v>247</v>
      </c>
      <c r="F237" s="218" t="s">
        <v>307</v>
      </c>
      <c r="G237" s="205"/>
      <c r="H237" s="205"/>
      <c r="I237" s="208"/>
      <c r="J237" s="219">
        <f>BK237</f>
        <v>0</v>
      </c>
      <c r="K237" s="205"/>
      <c r="L237" s="210"/>
      <c r="M237" s="211"/>
      <c r="N237" s="212"/>
      <c r="O237" s="212"/>
      <c r="P237" s="213">
        <f>SUM(P238:P292)</f>
        <v>0</v>
      </c>
      <c r="Q237" s="212"/>
      <c r="R237" s="213">
        <f>SUM(R238:R292)</f>
        <v>0.04546</v>
      </c>
      <c r="S237" s="212"/>
      <c r="T237" s="214">
        <f>SUM(T238:T292)</f>
        <v>0</v>
      </c>
      <c r="AR237" s="215" t="s">
        <v>83</v>
      </c>
      <c r="AT237" s="216" t="s">
        <v>75</v>
      </c>
      <c r="AU237" s="216" t="s">
        <v>83</v>
      </c>
      <c r="AY237" s="215" t="s">
        <v>165</v>
      </c>
      <c r="BK237" s="217">
        <f>SUM(BK238:BK292)</f>
        <v>0</v>
      </c>
    </row>
    <row r="238" s="1" customFormat="1" ht="16.5" customHeight="1">
      <c r="B238" s="39"/>
      <c r="C238" s="220" t="s">
        <v>352</v>
      </c>
      <c r="D238" s="220" t="s">
        <v>167</v>
      </c>
      <c r="E238" s="221" t="s">
        <v>309</v>
      </c>
      <c r="F238" s="222" t="s">
        <v>310</v>
      </c>
      <c r="G238" s="223" t="s">
        <v>170</v>
      </c>
      <c r="H238" s="224">
        <v>7</v>
      </c>
      <c r="I238" s="225"/>
      <c r="J238" s="226">
        <f>ROUND(I238*H238,2)</f>
        <v>0</v>
      </c>
      <c r="K238" s="222" t="s">
        <v>171</v>
      </c>
      <c r="L238" s="44"/>
      <c r="M238" s="227" t="s">
        <v>19</v>
      </c>
      <c r="N238" s="228" t="s">
        <v>47</v>
      </c>
      <c r="O238" s="84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AR238" s="231" t="s">
        <v>172</v>
      </c>
      <c r="AT238" s="231" t="s">
        <v>167</v>
      </c>
      <c r="AU238" s="231" t="s">
        <v>85</v>
      </c>
      <c r="AY238" s="18" t="s">
        <v>165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8" t="s">
        <v>83</v>
      </c>
      <c r="BK238" s="232">
        <f>ROUND(I238*H238,2)</f>
        <v>0</v>
      </c>
      <c r="BL238" s="18" t="s">
        <v>172</v>
      </c>
      <c r="BM238" s="231" t="s">
        <v>2300</v>
      </c>
    </row>
    <row r="239" s="1" customFormat="1">
      <c r="B239" s="39"/>
      <c r="C239" s="40"/>
      <c r="D239" s="233" t="s">
        <v>174</v>
      </c>
      <c r="E239" s="40"/>
      <c r="F239" s="234" t="s">
        <v>312</v>
      </c>
      <c r="G239" s="40"/>
      <c r="H239" s="40"/>
      <c r="I239" s="146"/>
      <c r="J239" s="40"/>
      <c r="K239" s="40"/>
      <c r="L239" s="44"/>
      <c r="M239" s="235"/>
      <c r="N239" s="84"/>
      <c r="O239" s="84"/>
      <c r="P239" s="84"/>
      <c r="Q239" s="84"/>
      <c r="R239" s="84"/>
      <c r="S239" s="84"/>
      <c r="T239" s="85"/>
      <c r="AT239" s="18" t="s">
        <v>174</v>
      </c>
      <c r="AU239" s="18" t="s">
        <v>85</v>
      </c>
    </row>
    <row r="240" s="12" customFormat="1">
      <c r="B240" s="236"/>
      <c r="C240" s="237"/>
      <c r="D240" s="233" t="s">
        <v>176</v>
      </c>
      <c r="E240" s="238" t="s">
        <v>19</v>
      </c>
      <c r="F240" s="239" t="s">
        <v>2301</v>
      </c>
      <c r="G240" s="237"/>
      <c r="H240" s="238" t="s">
        <v>19</v>
      </c>
      <c r="I240" s="240"/>
      <c r="J240" s="237"/>
      <c r="K240" s="237"/>
      <c r="L240" s="241"/>
      <c r="M240" s="242"/>
      <c r="N240" s="243"/>
      <c r="O240" s="243"/>
      <c r="P240" s="243"/>
      <c r="Q240" s="243"/>
      <c r="R240" s="243"/>
      <c r="S240" s="243"/>
      <c r="T240" s="244"/>
      <c r="AT240" s="245" t="s">
        <v>176</v>
      </c>
      <c r="AU240" s="245" t="s">
        <v>85</v>
      </c>
      <c r="AV240" s="12" t="s">
        <v>83</v>
      </c>
      <c r="AW240" s="12" t="s">
        <v>37</v>
      </c>
      <c r="AX240" s="12" t="s">
        <v>76</v>
      </c>
      <c r="AY240" s="245" t="s">
        <v>165</v>
      </c>
    </row>
    <row r="241" s="13" customFormat="1">
      <c r="B241" s="246"/>
      <c r="C241" s="247"/>
      <c r="D241" s="233" t="s">
        <v>176</v>
      </c>
      <c r="E241" s="248" t="s">
        <v>19</v>
      </c>
      <c r="F241" s="249" t="s">
        <v>216</v>
      </c>
      <c r="G241" s="247"/>
      <c r="H241" s="250">
        <v>7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AT241" s="256" t="s">
        <v>176</v>
      </c>
      <c r="AU241" s="256" t="s">
        <v>85</v>
      </c>
      <c r="AV241" s="13" t="s">
        <v>85</v>
      </c>
      <c r="AW241" s="13" t="s">
        <v>37</v>
      </c>
      <c r="AX241" s="13" t="s">
        <v>76</v>
      </c>
      <c r="AY241" s="256" t="s">
        <v>165</v>
      </c>
    </row>
    <row r="242" s="14" customFormat="1">
      <c r="B242" s="257"/>
      <c r="C242" s="258"/>
      <c r="D242" s="233" t="s">
        <v>176</v>
      </c>
      <c r="E242" s="259" t="s">
        <v>19</v>
      </c>
      <c r="F242" s="260" t="s">
        <v>181</v>
      </c>
      <c r="G242" s="258"/>
      <c r="H242" s="261">
        <v>7</v>
      </c>
      <c r="I242" s="262"/>
      <c r="J242" s="258"/>
      <c r="K242" s="258"/>
      <c r="L242" s="263"/>
      <c r="M242" s="264"/>
      <c r="N242" s="265"/>
      <c r="O242" s="265"/>
      <c r="P242" s="265"/>
      <c r="Q242" s="265"/>
      <c r="R242" s="265"/>
      <c r="S242" s="265"/>
      <c r="T242" s="266"/>
      <c r="AT242" s="267" t="s">
        <v>176</v>
      </c>
      <c r="AU242" s="267" t="s">
        <v>85</v>
      </c>
      <c r="AV242" s="14" t="s">
        <v>172</v>
      </c>
      <c r="AW242" s="14" t="s">
        <v>37</v>
      </c>
      <c r="AX242" s="14" t="s">
        <v>83</v>
      </c>
      <c r="AY242" s="267" t="s">
        <v>165</v>
      </c>
    </row>
    <row r="243" s="1" customFormat="1" ht="16.5" customHeight="1">
      <c r="B243" s="39"/>
      <c r="C243" s="220" t="s">
        <v>358</v>
      </c>
      <c r="D243" s="220" t="s">
        <v>167</v>
      </c>
      <c r="E243" s="221" t="s">
        <v>314</v>
      </c>
      <c r="F243" s="222" t="s">
        <v>315</v>
      </c>
      <c r="G243" s="223" t="s">
        <v>219</v>
      </c>
      <c r="H243" s="224">
        <v>0.14000000000000001</v>
      </c>
      <c r="I243" s="225"/>
      <c r="J243" s="226">
        <f>ROUND(I243*H243,2)</f>
        <v>0</v>
      </c>
      <c r="K243" s="222" t="s">
        <v>171</v>
      </c>
      <c r="L243" s="44"/>
      <c r="M243" s="227" t="s">
        <v>19</v>
      </c>
      <c r="N243" s="228" t="s">
        <v>47</v>
      </c>
      <c r="O243" s="84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AR243" s="231" t="s">
        <v>172</v>
      </c>
      <c r="AT243" s="231" t="s">
        <v>167</v>
      </c>
      <c r="AU243" s="231" t="s">
        <v>85</v>
      </c>
      <c r="AY243" s="18" t="s">
        <v>165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8" t="s">
        <v>83</v>
      </c>
      <c r="BK243" s="232">
        <f>ROUND(I243*H243,2)</f>
        <v>0</v>
      </c>
      <c r="BL243" s="18" t="s">
        <v>172</v>
      </c>
      <c r="BM243" s="231" t="s">
        <v>2302</v>
      </c>
    </row>
    <row r="244" s="1" customFormat="1">
      <c r="B244" s="39"/>
      <c r="C244" s="40"/>
      <c r="D244" s="233" t="s">
        <v>174</v>
      </c>
      <c r="E244" s="40"/>
      <c r="F244" s="234" t="s">
        <v>317</v>
      </c>
      <c r="G244" s="40"/>
      <c r="H244" s="40"/>
      <c r="I244" s="146"/>
      <c r="J244" s="40"/>
      <c r="K244" s="40"/>
      <c r="L244" s="44"/>
      <c r="M244" s="235"/>
      <c r="N244" s="84"/>
      <c r="O244" s="84"/>
      <c r="P244" s="84"/>
      <c r="Q244" s="84"/>
      <c r="R244" s="84"/>
      <c r="S244" s="84"/>
      <c r="T244" s="85"/>
      <c r="AT244" s="18" t="s">
        <v>174</v>
      </c>
      <c r="AU244" s="18" t="s">
        <v>85</v>
      </c>
    </row>
    <row r="245" s="12" customFormat="1">
      <c r="B245" s="236"/>
      <c r="C245" s="237"/>
      <c r="D245" s="233" t="s">
        <v>176</v>
      </c>
      <c r="E245" s="238" t="s">
        <v>19</v>
      </c>
      <c r="F245" s="239" t="s">
        <v>2303</v>
      </c>
      <c r="G245" s="237"/>
      <c r="H245" s="238" t="s">
        <v>19</v>
      </c>
      <c r="I245" s="240"/>
      <c r="J245" s="237"/>
      <c r="K245" s="237"/>
      <c r="L245" s="241"/>
      <c r="M245" s="242"/>
      <c r="N245" s="243"/>
      <c r="O245" s="243"/>
      <c r="P245" s="243"/>
      <c r="Q245" s="243"/>
      <c r="R245" s="243"/>
      <c r="S245" s="243"/>
      <c r="T245" s="244"/>
      <c r="AT245" s="245" t="s">
        <v>176</v>
      </c>
      <c r="AU245" s="245" t="s">
        <v>85</v>
      </c>
      <c r="AV245" s="12" t="s">
        <v>83</v>
      </c>
      <c r="AW245" s="12" t="s">
        <v>37</v>
      </c>
      <c r="AX245" s="12" t="s">
        <v>76</v>
      </c>
      <c r="AY245" s="245" t="s">
        <v>165</v>
      </c>
    </row>
    <row r="246" s="13" customFormat="1">
      <c r="B246" s="246"/>
      <c r="C246" s="247"/>
      <c r="D246" s="233" t="s">
        <v>176</v>
      </c>
      <c r="E246" s="248" t="s">
        <v>19</v>
      </c>
      <c r="F246" s="249" t="s">
        <v>2304</v>
      </c>
      <c r="G246" s="247"/>
      <c r="H246" s="250">
        <v>0.14000000000000001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AT246" s="256" t="s">
        <v>176</v>
      </c>
      <c r="AU246" s="256" t="s">
        <v>85</v>
      </c>
      <c r="AV246" s="13" t="s">
        <v>85</v>
      </c>
      <c r="AW246" s="13" t="s">
        <v>37</v>
      </c>
      <c r="AX246" s="13" t="s">
        <v>76</v>
      </c>
      <c r="AY246" s="256" t="s">
        <v>165</v>
      </c>
    </row>
    <row r="247" s="14" customFormat="1">
      <c r="B247" s="257"/>
      <c r="C247" s="258"/>
      <c r="D247" s="233" t="s">
        <v>176</v>
      </c>
      <c r="E247" s="259" t="s">
        <v>19</v>
      </c>
      <c r="F247" s="260" t="s">
        <v>181</v>
      </c>
      <c r="G247" s="258"/>
      <c r="H247" s="261">
        <v>0.14000000000000001</v>
      </c>
      <c r="I247" s="262"/>
      <c r="J247" s="258"/>
      <c r="K247" s="258"/>
      <c r="L247" s="263"/>
      <c r="M247" s="264"/>
      <c r="N247" s="265"/>
      <c r="O247" s="265"/>
      <c r="P247" s="265"/>
      <c r="Q247" s="265"/>
      <c r="R247" s="265"/>
      <c r="S247" s="265"/>
      <c r="T247" s="266"/>
      <c r="AT247" s="267" t="s">
        <v>176</v>
      </c>
      <c r="AU247" s="267" t="s">
        <v>85</v>
      </c>
      <c r="AV247" s="14" t="s">
        <v>172</v>
      </c>
      <c r="AW247" s="14" t="s">
        <v>37</v>
      </c>
      <c r="AX247" s="14" t="s">
        <v>83</v>
      </c>
      <c r="AY247" s="267" t="s">
        <v>165</v>
      </c>
    </row>
    <row r="248" s="1" customFormat="1" ht="16.5" customHeight="1">
      <c r="B248" s="39"/>
      <c r="C248" s="220" t="s">
        <v>364</v>
      </c>
      <c r="D248" s="220" t="s">
        <v>167</v>
      </c>
      <c r="E248" s="221" t="s">
        <v>353</v>
      </c>
      <c r="F248" s="222" t="s">
        <v>354</v>
      </c>
      <c r="G248" s="223" t="s">
        <v>170</v>
      </c>
      <c r="H248" s="224">
        <v>7</v>
      </c>
      <c r="I248" s="225"/>
      <c r="J248" s="226">
        <f>ROUND(I248*H248,2)</f>
        <v>0</v>
      </c>
      <c r="K248" s="222" t="s">
        <v>171</v>
      </c>
      <c r="L248" s="44"/>
      <c r="M248" s="227" t="s">
        <v>19</v>
      </c>
      <c r="N248" s="228" t="s">
        <v>47</v>
      </c>
      <c r="O248" s="84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AR248" s="231" t="s">
        <v>172</v>
      </c>
      <c r="AT248" s="231" t="s">
        <v>167</v>
      </c>
      <c r="AU248" s="231" t="s">
        <v>85</v>
      </c>
      <c r="AY248" s="18" t="s">
        <v>165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8" t="s">
        <v>83</v>
      </c>
      <c r="BK248" s="232">
        <f>ROUND(I248*H248,2)</f>
        <v>0</v>
      </c>
      <c r="BL248" s="18" t="s">
        <v>172</v>
      </c>
      <c r="BM248" s="231" t="s">
        <v>2305</v>
      </c>
    </row>
    <row r="249" s="1" customFormat="1">
      <c r="B249" s="39"/>
      <c r="C249" s="40"/>
      <c r="D249" s="233" t="s">
        <v>174</v>
      </c>
      <c r="E249" s="40"/>
      <c r="F249" s="234" t="s">
        <v>356</v>
      </c>
      <c r="G249" s="40"/>
      <c r="H249" s="40"/>
      <c r="I249" s="146"/>
      <c r="J249" s="40"/>
      <c r="K249" s="40"/>
      <c r="L249" s="44"/>
      <c r="M249" s="235"/>
      <c r="N249" s="84"/>
      <c r="O249" s="84"/>
      <c r="P249" s="84"/>
      <c r="Q249" s="84"/>
      <c r="R249" s="84"/>
      <c r="S249" s="84"/>
      <c r="T249" s="85"/>
      <c r="AT249" s="18" t="s">
        <v>174</v>
      </c>
      <c r="AU249" s="18" t="s">
        <v>85</v>
      </c>
    </row>
    <row r="250" s="12" customFormat="1">
      <c r="B250" s="236"/>
      <c r="C250" s="237"/>
      <c r="D250" s="233" t="s">
        <v>176</v>
      </c>
      <c r="E250" s="238" t="s">
        <v>19</v>
      </c>
      <c r="F250" s="239" t="s">
        <v>357</v>
      </c>
      <c r="G250" s="237"/>
      <c r="H250" s="238" t="s">
        <v>19</v>
      </c>
      <c r="I250" s="240"/>
      <c r="J250" s="237"/>
      <c r="K250" s="237"/>
      <c r="L250" s="241"/>
      <c r="M250" s="242"/>
      <c r="N250" s="243"/>
      <c r="O250" s="243"/>
      <c r="P250" s="243"/>
      <c r="Q250" s="243"/>
      <c r="R250" s="243"/>
      <c r="S250" s="243"/>
      <c r="T250" s="244"/>
      <c r="AT250" s="245" t="s">
        <v>176</v>
      </c>
      <c r="AU250" s="245" t="s">
        <v>85</v>
      </c>
      <c r="AV250" s="12" t="s">
        <v>83</v>
      </c>
      <c r="AW250" s="12" t="s">
        <v>37</v>
      </c>
      <c r="AX250" s="12" t="s">
        <v>76</v>
      </c>
      <c r="AY250" s="245" t="s">
        <v>165</v>
      </c>
    </row>
    <row r="251" s="13" customFormat="1">
      <c r="B251" s="246"/>
      <c r="C251" s="247"/>
      <c r="D251" s="233" t="s">
        <v>176</v>
      </c>
      <c r="E251" s="248" t="s">
        <v>19</v>
      </c>
      <c r="F251" s="249" t="s">
        <v>216</v>
      </c>
      <c r="G251" s="247"/>
      <c r="H251" s="250">
        <v>7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AT251" s="256" t="s">
        <v>176</v>
      </c>
      <c r="AU251" s="256" t="s">
        <v>85</v>
      </c>
      <c r="AV251" s="13" t="s">
        <v>85</v>
      </c>
      <c r="AW251" s="13" t="s">
        <v>37</v>
      </c>
      <c r="AX251" s="13" t="s">
        <v>76</v>
      </c>
      <c r="AY251" s="256" t="s">
        <v>165</v>
      </c>
    </row>
    <row r="252" s="14" customFormat="1">
      <c r="B252" s="257"/>
      <c r="C252" s="258"/>
      <c r="D252" s="233" t="s">
        <v>176</v>
      </c>
      <c r="E252" s="259" t="s">
        <v>19</v>
      </c>
      <c r="F252" s="260" t="s">
        <v>181</v>
      </c>
      <c r="G252" s="258"/>
      <c r="H252" s="261">
        <v>7</v>
      </c>
      <c r="I252" s="262"/>
      <c r="J252" s="258"/>
      <c r="K252" s="258"/>
      <c r="L252" s="263"/>
      <c r="M252" s="264"/>
      <c r="N252" s="265"/>
      <c r="O252" s="265"/>
      <c r="P252" s="265"/>
      <c r="Q252" s="265"/>
      <c r="R252" s="265"/>
      <c r="S252" s="265"/>
      <c r="T252" s="266"/>
      <c r="AT252" s="267" t="s">
        <v>176</v>
      </c>
      <c r="AU252" s="267" t="s">
        <v>85</v>
      </c>
      <c r="AV252" s="14" t="s">
        <v>172</v>
      </c>
      <c r="AW252" s="14" t="s">
        <v>37</v>
      </c>
      <c r="AX252" s="14" t="s">
        <v>83</v>
      </c>
      <c r="AY252" s="267" t="s">
        <v>165</v>
      </c>
    </row>
    <row r="253" s="1" customFormat="1" ht="16.5" customHeight="1">
      <c r="B253" s="39"/>
      <c r="C253" s="220" t="s">
        <v>374</v>
      </c>
      <c r="D253" s="220" t="s">
        <v>167</v>
      </c>
      <c r="E253" s="221" t="s">
        <v>2306</v>
      </c>
      <c r="F253" s="222" t="s">
        <v>2307</v>
      </c>
      <c r="G253" s="223" t="s">
        <v>324</v>
      </c>
      <c r="H253" s="224">
        <v>2</v>
      </c>
      <c r="I253" s="225"/>
      <c r="J253" s="226">
        <f>ROUND(I253*H253,2)</f>
        <v>0</v>
      </c>
      <c r="K253" s="222" t="s">
        <v>171</v>
      </c>
      <c r="L253" s="44"/>
      <c r="M253" s="227" t="s">
        <v>19</v>
      </c>
      <c r="N253" s="228" t="s">
        <v>47</v>
      </c>
      <c r="O253" s="84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AR253" s="231" t="s">
        <v>172</v>
      </c>
      <c r="AT253" s="231" t="s">
        <v>167</v>
      </c>
      <c r="AU253" s="231" t="s">
        <v>85</v>
      </c>
      <c r="AY253" s="18" t="s">
        <v>165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8" t="s">
        <v>83</v>
      </c>
      <c r="BK253" s="232">
        <f>ROUND(I253*H253,2)</f>
        <v>0</v>
      </c>
      <c r="BL253" s="18" t="s">
        <v>172</v>
      </c>
      <c r="BM253" s="231" t="s">
        <v>2308</v>
      </c>
    </row>
    <row r="254" s="1" customFormat="1">
      <c r="B254" s="39"/>
      <c r="C254" s="40"/>
      <c r="D254" s="233" t="s">
        <v>174</v>
      </c>
      <c r="E254" s="40"/>
      <c r="F254" s="234" t="s">
        <v>2309</v>
      </c>
      <c r="G254" s="40"/>
      <c r="H254" s="40"/>
      <c r="I254" s="146"/>
      <c r="J254" s="40"/>
      <c r="K254" s="40"/>
      <c r="L254" s="44"/>
      <c r="M254" s="235"/>
      <c r="N254" s="84"/>
      <c r="O254" s="84"/>
      <c r="P254" s="84"/>
      <c r="Q254" s="84"/>
      <c r="R254" s="84"/>
      <c r="S254" s="84"/>
      <c r="T254" s="85"/>
      <c r="AT254" s="18" t="s">
        <v>174</v>
      </c>
      <c r="AU254" s="18" t="s">
        <v>85</v>
      </c>
    </row>
    <row r="255" s="12" customFormat="1">
      <c r="B255" s="236"/>
      <c r="C255" s="237"/>
      <c r="D255" s="233" t="s">
        <v>176</v>
      </c>
      <c r="E255" s="238" t="s">
        <v>19</v>
      </c>
      <c r="F255" s="239" t="s">
        <v>2310</v>
      </c>
      <c r="G255" s="237"/>
      <c r="H255" s="238" t="s">
        <v>19</v>
      </c>
      <c r="I255" s="240"/>
      <c r="J255" s="237"/>
      <c r="K255" s="237"/>
      <c r="L255" s="241"/>
      <c r="M255" s="242"/>
      <c r="N255" s="243"/>
      <c r="O255" s="243"/>
      <c r="P255" s="243"/>
      <c r="Q255" s="243"/>
      <c r="R255" s="243"/>
      <c r="S255" s="243"/>
      <c r="T255" s="244"/>
      <c r="AT255" s="245" t="s">
        <v>176</v>
      </c>
      <c r="AU255" s="245" t="s">
        <v>85</v>
      </c>
      <c r="AV255" s="12" t="s">
        <v>83</v>
      </c>
      <c r="AW255" s="12" t="s">
        <v>37</v>
      </c>
      <c r="AX255" s="12" t="s">
        <v>76</v>
      </c>
      <c r="AY255" s="245" t="s">
        <v>165</v>
      </c>
    </row>
    <row r="256" s="13" customFormat="1">
      <c r="B256" s="246"/>
      <c r="C256" s="247"/>
      <c r="D256" s="233" t="s">
        <v>176</v>
      </c>
      <c r="E256" s="248" t="s">
        <v>19</v>
      </c>
      <c r="F256" s="249" t="s">
        <v>85</v>
      </c>
      <c r="G256" s="247"/>
      <c r="H256" s="250">
        <v>2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AT256" s="256" t="s">
        <v>176</v>
      </c>
      <c r="AU256" s="256" t="s">
        <v>85</v>
      </c>
      <c r="AV256" s="13" t="s">
        <v>85</v>
      </c>
      <c r="AW256" s="13" t="s">
        <v>37</v>
      </c>
      <c r="AX256" s="13" t="s">
        <v>76</v>
      </c>
      <c r="AY256" s="256" t="s">
        <v>165</v>
      </c>
    </row>
    <row r="257" s="14" customFormat="1">
      <c r="B257" s="257"/>
      <c r="C257" s="258"/>
      <c r="D257" s="233" t="s">
        <v>176</v>
      </c>
      <c r="E257" s="259" t="s">
        <v>19</v>
      </c>
      <c r="F257" s="260" t="s">
        <v>181</v>
      </c>
      <c r="G257" s="258"/>
      <c r="H257" s="261">
        <v>2</v>
      </c>
      <c r="I257" s="262"/>
      <c r="J257" s="258"/>
      <c r="K257" s="258"/>
      <c r="L257" s="263"/>
      <c r="M257" s="264"/>
      <c r="N257" s="265"/>
      <c r="O257" s="265"/>
      <c r="P257" s="265"/>
      <c r="Q257" s="265"/>
      <c r="R257" s="265"/>
      <c r="S257" s="265"/>
      <c r="T257" s="266"/>
      <c r="AT257" s="267" t="s">
        <v>176</v>
      </c>
      <c r="AU257" s="267" t="s">
        <v>85</v>
      </c>
      <c r="AV257" s="14" t="s">
        <v>172</v>
      </c>
      <c r="AW257" s="14" t="s">
        <v>37</v>
      </c>
      <c r="AX257" s="14" t="s">
        <v>83</v>
      </c>
      <c r="AY257" s="267" t="s">
        <v>165</v>
      </c>
    </row>
    <row r="258" s="1" customFormat="1" ht="16.5" customHeight="1">
      <c r="B258" s="39"/>
      <c r="C258" s="220" t="s">
        <v>380</v>
      </c>
      <c r="D258" s="220" t="s">
        <v>167</v>
      </c>
      <c r="E258" s="221" t="s">
        <v>381</v>
      </c>
      <c r="F258" s="222" t="s">
        <v>382</v>
      </c>
      <c r="G258" s="223" t="s">
        <v>324</v>
      </c>
      <c r="H258" s="224">
        <v>2</v>
      </c>
      <c r="I258" s="225"/>
      <c r="J258" s="226">
        <f>ROUND(I258*H258,2)</f>
        <v>0</v>
      </c>
      <c r="K258" s="222" t="s">
        <v>171</v>
      </c>
      <c r="L258" s="44"/>
      <c r="M258" s="227" t="s">
        <v>19</v>
      </c>
      <c r="N258" s="228" t="s">
        <v>47</v>
      </c>
      <c r="O258" s="84"/>
      <c r="P258" s="229">
        <f>O258*H258</f>
        <v>0</v>
      </c>
      <c r="Q258" s="229">
        <v>0</v>
      </c>
      <c r="R258" s="229">
        <f>Q258*H258</f>
        <v>0</v>
      </c>
      <c r="S258" s="229">
        <v>0</v>
      </c>
      <c r="T258" s="230">
        <f>S258*H258</f>
        <v>0</v>
      </c>
      <c r="AR258" s="231" t="s">
        <v>172</v>
      </c>
      <c r="AT258" s="231" t="s">
        <v>167</v>
      </c>
      <c r="AU258" s="231" t="s">
        <v>85</v>
      </c>
      <c r="AY258" s="18" t="s">
        <v>165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8" t="s">
        <v>83</v>
      </c>
      <c r="BK258" s="232">
        <f>ROUND(I258*H258,2)</f>
        <v>0</v>
      </c>
      <c r="BL258" s="18" t="s">
        <v>172</v>
      </c>
      <c r="BM258" s="231" t="s">
        <v>2311</v>
      </c>
    </row>
    <row r="259" s="1" customFormat="1">
      <c r="B259" s="39"/>
      <c r="C259" s="40"/>
      <c r="D259" s="233" t="s">
        <v>174</v>
      </c>
      <c r="E259" s="40"/>
      <c r="F259" s="234" t="s">
        <v>384</v>
      </c>
      <c r="G259" s="40"/>
      <c r="H259" s="40"/>
      <c r="I259" s="146"/>
      <c r="J259" s="40"/>
      <c r="K259" s="40"/>
      <c r="L259" s="44"/>
      <c r="M259" s="235"/>
      <c r="N259" s="84"/>
      <c r="O259" s="84"/>
      <c r="P259" s="84"/>
      <c r="Q259" s="84"/>
      <c r="R259" s="84"/>
      <c r="S259" s="84"/>
      <c r="T259" s="85"/>
      <c r="AT259" s="18" t="s">
        <v>174</v>
      </c>
      <c r="AU259" s="18" t="s">
        <v>85</v>
      </c>
    </row>
    <row r="260" s="12" customFormat="1">
      <c r="B260" s="236"/>
      <c r="C260" s="237"/>
      <c r="D260" s="233" t="s">
        <v>176</v>
      </c>
      <c r="E260" s="238" t="s">
        <v>19</v>
      </c>
      <c r="F260" s="239" t="s">
        <v>2312</v>
      </c>
      <c r="G260" s="237"/>
      <c r="H260" s="238" t="s">
        <v>19</v>
      </c>
      <c r="I260" s="240"/>
      <c r="J260" s="237"/>
      <c r="K260" s="237"/>
      <c r="L260" s="241"/>
      <c r="M260" s="242"/>
      <c r="N260" s="243"/>
      <c r="O260" s="243"/>
      <c r="P260" s="243"/>
      <c r="Q260" s="243"/>
      <c r="R260" s="243"/>
      <c r="S260" s="243"/>
      <c r="T260" s="244"/>
      <c r="AT260" s="245" t="s">
        <v>176</v>
      </c>
      <c r="AU260" s="245" t="s">
        <v>85</v>
      </c>
      <c r="AV260" s="12" t="s">
        <v>83</v>
      </c>
      <c r="AW260" s="12" t="s">
        <v>37</v>
      </c>
      <c r="AX260" s="12" t="s">
        <v>76</v>
      </c>
      <c r="AY260" s="245" t="s">
        <v>165</v>
      </c>
    </row>
    <row r="261" s="13" customFormat="1">
      <c r="B261" s="246"/>
      <c r="C261" s="247"/>
      <c r="D261" s="233" t="s">
        <v>176</v>
      </c>
      <c r="E261" s="248" t="s">
        <v>19</v>
      </c>
      <c r="F261" s="249" t="s">
        <v>85</v>
      </c>
      <c r="G261" s="247"/>
      <c r="H261" s="250">
        <v>2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AT261" s="256" t="s">
        <v>176</v>
      </c>
      <c r="AU261" s="256" t="s">
        <v>85</v>
      </c>
      <c r="AV261" s="13" t="s">
        <v>85</v>
      </c>
      <c r="AW261" s="13" t="s">
        <v>37</v>
      </c>
      <c r="AX261" s="13" t="s">
        <v>76</v>
      </c>
      <c r="AY261" s="256" t="s">
        <v>165</v>
      </c>
    </row>
    <row r="262" s="14" customFormat="1">
      <c r="B262" s="257"/>
      <c r="C262" s="258"/>
      <c r="D262" s="233" t="s">
        <v>176</v>
      </c>
      <c r="E262" s="259" t="s">
        <v>19</v>
      </c>
      <c r="F262" s="260" t="s">
        <v>181</v>
      </c>
      <c r="G262" s="258"/>
      <c r="H262" s="261">
        <v>2</v>
      </c>
      <c r="I262" s="262"/>
      <c r="J262" s="258"/>
      <c r="K262" s="258"/>
      <c r="L262" s="263"/>
      <c r="M262" s="264"/>
      <c r="N262" s="265"/>
      <c r="O262" s="265"/>
      <c r="P262" s="265"/>
      <c r="Q262" s="265"/>
      <c r="R262" s="265"/>
      <c r="S262" s="265"/>
      <c r="T262" s="266"/>
      <c r="AT262" s="267" t="s">
        <v>176</v>
      </c>
      <c r="AU262" s="267" t="s">
        <v>85</v>
      </c>
      <c r="AV262" s="14" t="s">
        <v>172</v>
      </c>
      <c r="AW262" s="14" t="s">
        <v>37</v>
      </c>
      <c r="AX262" s="14" t="s">
        <v>83</v>
      </c>
      <c r="AY262" s="267" t="s">
        <v>165</v>
      </c>
    </row>
    <row r="263" s="1" customFormat="1" ht="16.5" customHeight="1">
      <c r="B263" s="39"/>
      <c r="C263" s="220" t="s">
        <v>386</v>
      </c>
      <c r="D263" s="220" t="s">
        <v>167</v>
      </c>
      <c r="E263" s="221" t="s">
        <v>2313</v>
      </c>
      <c r="F263" s="222" t="s">
        <v>2314</v>
      </c>
      <c r="G263" s="223" t="s">
        <v>324</v>
      </c>
      <c r="H263" s="224">
        <v>6</v>
      </c>
      <c r="I263" s="225"/>
      <c r="J263" s="226">
        <f>ROUND(I263*H263,2)</f>
        <v>0</v>
      </c>
      <c r="K263" s="222" t="s">
        <v>171</v>
      </c>
      <c r="L263" s="44"/>
      <c r="M263" s="227" t="s">
        <v>19</v>
      </c>
      <c r="N263" s="228" t="s">
        <v>47</v>
      </c>
      <c r="O263" s="84"/>
      <c r="P263" s="229">
        <f>O263*H263</f>
        <v>0</v>
      </c>
      <c r="Q263" s="229">
        <v>6.0000000000000002E-05</v>
      </c>
      <c r="R263" s="229">
        <f>Q263*H263</f>
        <v>0.00036000000000000002</v>
      </c>
      <c r="S263" s="229">
        <v>0</v>
      </c>
      <c r="T263" s="230">
        <f>S263*H263</f>
        <v>0</v>
      </c>
      <c r="AR263" s="231" t="s">
        <v>172</v>
      </c>
      <c r="AT263" s="231" t="s">
        <v>167</v>
      </c>
      <c r="AU263" s="231" t="s">
        <v>85</v>
      </c>
      <c r="AY263" s="18" t="s">
        <v>165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8" t="s">
        <v>83</v>
      </c>
      <c r="BK263" s="232">
        <f>ROUND(I263*H263,2)</f>
        <v>0</v>
      </c>
      <c r="BL263" s="18" t="s">
        <v>172</v>
      </c>
      <c r="BM263" s="231" t="s">
        <v>2315</v>
      </c>
    </row>
    <row r="264" s="1" customFormat="1">
      <c r="B264" s="39"/>
      <c r="C264" s="40"/>
      <c r="D264" s="233" t="s">
        <v>174</v>
      </c>
      <c r="E264" s="40"/>
      <c r="F264" s="234" t="s">
        <v>2316</v>
      </c>
      <c r="G264" s="40"/>
      <c r="H264" s="40"/>
      <c r="I264" s="146"/>
      <c r="J264" s="40"/>
      <c r="K264" s="40"/>
      <c r="L264" s="44"/>
      <c r="M264" s="235"/>
      <c r="N264" s="84"/>
      <c r="O264" s="84"/>
      <c r="P264" s="84"/>
      <c r="Q264" s="84"/>
      <c r="R264" s="84"/>
      <c r="S264" s="84"/>
      <c r="T264" s="85"/>
      <c r="AT264" s="18" t="s">
        <v>174</v>
      </c>
      <c r="AU264" s="18" t="s">
        <v>85</v>
      </c>
    </row>
    <row r="265" s="12" customFormat="1">
      <c r="B265" s="236"/>
      <c r="C265" s="237"/>
      <c r="D265" s="233" t="s">
        <v>176</v>
      </c>
      <c r="E265" s="238" t="s">
        <v>19</v>
      </c>
      <c r="F265" s="239" t="s">
        <v>2317</v>
      </c>
      <c r="G265" s="237"/>
      <c r="H265" s="238" t="s">
        <v>19</v>
      </c>
      <c r="I265" s="240"/>
      <c r="J265" s="237"/>
      <c r="K265" s="237"/>
      <c r="L265" s="241"/>
      <c r="M265" s="242"/>
      <c r="N265" s="243"/>
      <c r="O265" s="243"/>
      <c r="P265" s="243"/>
      <c r="Q265" s="243"/>
      <c r="R265" s="243"/>
      <c r="S265" s="243"/>
      <c r="T265" s="244"/>
      <c r="AT265" s="245" t="s">
        <v>176</v>
      </c>
      <c r="AU265" s="245" t="s">
        <v>85</v>
      </c>
      <c r="AV265" s="12" t="s">
        <v>83</v>
      </c>
      <c r="AW265" s="12" t="s">
        <v>37</v>
      </c>
      <c r="AX265" s="12" t="s">
        <v>76</v>
      </c>
      <c r="AY265" s="245" t="s">
        <v>165</v>
      </c>
    </row>
    <row r="266" s="12" customFormat="1">
      <c r="B266" s="236"/>
      <c r="C266" s="237"/>
      <c r="D266" s="233" t="s">
        <v>176</v>
      </c>
      <c r="E266" s="238" t="s">
        <v>19</v>
      </c>
      <c r="F266" s="239" t="s">
        <v>2318</v>
      </c>
      <c r="G266" s="237"/>
      <c r="H266" s="238" t="s">
        <v>19</v>
      </c>
      <c r="I266" s="240"/>
      <c r="J266" s="237"/>
      <c r="K266" s="237"/>
      <c r="L266" s="241"/>
      <c r="M266" s="242"/>
      <c r="N266" s="243"/>
      <c r="O266" s="243"/>
      <c r="P266" s="243"/>
      <c r="Q266" s="243"/>
      <c r="R266" s="243"/>
      <c r="S266" s="243"/>
      <c r="T266" s="244"/>
      <c r="AT266" s="245" t="s">
        <v>176</v>
      </c>
      <c r="AU266" s="245" t="s">
        <v>85</v>
      </c>
      <c r="AV266" s="12" t="s">
        <v>83</v>
      </c>
      <c r="AW266" s="12" t="s">
        <v>37</v>
      </c>
      <c r="AX266" s="12" t="s">
        <v>76</v>
      </c>
      <c r="AY266" s="245" t="s">
        <v>165</v>
      </c>
    </row>
    <row r="267" s="13" customFormat="1">
      <c r="B267" s="246"/>
      <c r="C267" s="247"/>
      <c r="D267" s="233" t="s">
        <v>176</v>
      </c>
      <c r="E267" s="248" t="s">
        <v>19</v>
      </c>
      <c r="F267" s="249" t="s">
        <v>2319</v>
      </c>
      <c r="G267" s="247"/>
      <c r="H267" s="250">
        <v>6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AT267" s="256" t="s">
        <v>176</v>
      </c>
      <c r="AU267" s="256" t="s">
        <v>85</v>
      </c>
      <c r="AV267" s="13" t="s">
        <v>85</v>
      </c>
      <c r="AW267" s="13" t="s">
        <v>37</v>
      </c>
      <c r="AX267" s="13" t="s">
        <v>76</v>
      </c>
      <c r="AY267" s="256" t="s">
        <v>165</v>
      </c>
    </row>
    <row r="268" s="14" customFormat="1">
      <c r="B268" s="257"/>
      <c r="C268" s="258"/>
      <c r="D268" s="233" t="s">
        <v>176</v>
      </c>
      <c r="E268" s="259" t="s">
        <v>19</v>
      </c>
      <c r="F268" s="260" t="s">
        <v>181</v>
      </c>
      <c r="G268" s="258"/>
      <c r="H268" s="261">
        <v>6</v>
      </c>
      <c r="I268" s="262"/>
      <c r="J268" s="258"/>
      <c r="K268" s="258"/>
      <c r="L268" s="263"/>
      <c r="M268" s="264"/>
      <c r="N268" s="265"/>
      <c r="O268" s="265"/>
      <c r="P268" s="265"/>
      <c r="Q268" s="265"/>
      <c r="R268" s="265"/>
      <c r="S268" s="265"/>
      <c r="T268" s="266"/>
      <c r="AT268" s="267" t="s">
        <v>176</v>
      </c>
      <c r="AU268" s="267" t="s">
        <v>85</v>
      </c>
      <c r="AV268" s="14" t="s">
        <v>172</v>
      </c>
      <c r="AW268" s="14" t="s">
        <v>37</v>
      </c>
      <c r="AX268" s="14" t="s">
        <v>83</v>
      </c>
      <c r="AY268" s="267" t="s">
        <v>165</v>
      </c>
    </row>
    <row r="269" s="1" customFormat="1" ht="16.5" customHeight="1">
      <c r="B269" s="39"/>
      <c r="C269" s="268" t="s">
        <v>392</v>
      </c>
      <c r="D269" s="268" t="s">
        <v>268</v>
      </c>
      <c r="E269" s="269" t="s">
        <v>2320</v>
      </c>
      <c r="F269" s="270" t="s">
        <v>2321</v>
      </c>
      <c r="G269" s="271" t="s">
        <v>324</v>
      </c>
      <c r="H269" s="272">
        <v>6</v>
      </c>
      <c r="I269" s="273"/>
      <c r="J269" s="274">
        <f>ROUND(I269*H269,2)</f>
        <v>0</v>
      </c>
      <c r="K269" s="270" t="s">
        <v>171</v>
      </c>
      <c r="L269" s="275"/>
      <c r="M269" s="276" t="s">
        <v>19</v>
      </c>
      <c r="N269" s="277" t="s">
        <v>47</v>
      </c>
      <c r="O269" s="84"/>
      <c r="P269" s="229">
        <f>O269*H269</f>
        <v>0</v>
      </c>
      <c r="Q269" s="229">
        <v>0.0070899999999999999</v>
      </c>
      <c r="R269" s="229">
        <f>Q269*H269</f>
        <v>0.042540000000000001</v>
      </c>
      <c r="S269" s="229">
        <v>0</v>
      </c>
      <c r="T269" s="230">
        <f>S269*H269</f>
        <v>0</v>
      </c>
      <c r="AR269" s="231" t="s">
        <v>224</v>
      </c>
      <c r="AT269" s="231" t="s">
        <v>268</v>
      </c>
      <c r="AU269" s="231" t="s">
        <v>85</v>
      </c>
      <c r="AY269" s="18" t="s">
        <v>165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8" t="s">
        <v>83</v>
      </c>
      <c r="BK269" s="232">
        <f>ROUND(I269*H269,2)</f>
        <v>0</v>
      </c>
      <c r="BL269" s="18" t="s">
        <v>172</v>
      </c>
      <c r="BM269" s="231" t="s">
        <v>2322</v>
      </c>
    </row>
    <row r="270" s="1" customFormat="1">
      <c r="B270" s="39"/>
      <c r="C270" s="40"/>
      <c r="D270" s="233" t="s">
        <v>174</v>
      </c>
      <c r="E270" s="40"/>
      <c r="F270" s="234" t="s">
        <v>2321</v>
      </c>
      <c r="G270" s="40"/>
      <c r="H270" s="40"/>
      <c r="I270" s="146"/>
      <c r="J270" s="40"/>
      <c r="K270" s="40"/>
      <c r="L270" s="44"/>
      <c r="M270" s="235"/>
      <c r="N270" s="84"/>
      <c r="O270" s="84"/>
      <c r="P270" s="84"/>
      <c r="Q270" s="84"/>
      <c r="R270" s="84"/>
      <c r="S270" s="84"/>
      <c r="T270" s="85"/>
      <c r="AT270" s="18" t="s">
        <v>174</v>
      </c>
      <c r="AU270" s="18" t="s">
        <v>85</v>
      </c>
    </row>
    <row r="271" s="12" customFormat="1">
      <c r="B271" s="236"/>
      <c r="C271" s="237"/>
      <c r="D271" s="233" t="s">
        <v>176</v>
      </c>
      <c r="E271" s="238" t="s">
        <v>19</v>
      </c>
      <c r="F271" s="239" t="s">
        <v>2323</v>
      </c>
      <c r="G271" s="237"/>
      <c r="H271" s="238" t="s">
        <v>19</v>
      </c>
      <c r="I271" s="240"/>
      <c r="J271" s="237"/>
      <c r="K271" s="237"/>
      <c r="L271" s="241"/>
      <c r="M271" s="242"/>
      <c r="N271" s="243"/>
      <c r="O271" s="243"/>
      <c r="P271" s="243"/>
      <c r="Q271" s="243"/>
      <c r="R271" s="243"/>
      <c r="S271" s="243"/>
      <c r="T271" s="244"/>
      <c r="AT271" s="245" t="s">
        <v>176</v>
      </c>
      <c r="AU271" s="245" t="s">
        <v>85</v>
      </c>
      <c r="AV271" s="12" t="s">
        <v>83</v>
      </c>
      <c r="AW271" s="12" t="s">
        <v>37</v>
      </c>
      <c r="AX271" s="12" t="s">
        <v>76</v>
      </c>
      <c r="AY271" s="245" t="s">
        <v>165</v>
      </c>
    </row>
    <row r="272" s="13" customFormat="1">
      <c r="B272" s="246"/>
      <c r="C272" s="247"/>
      <c r="D272" s="233" t="s">
        <v>176</v>
      </c>
      <c r="E272" s="248" t="s">
        <v>19</v>
      </c>
      <c r="F272" s="249" t="s">
        <v>2319</v>
      </c>
      <c r="G272" s="247"/>
      <c r="H272" s="250">
        <v>6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AT272" s="256" t="s">
        <v>176</v>
      </c>
      <c r="AU272" s="256" t="s">
        <v>85</v>
      </c>
      <c r="AV272" s="13" t="s">
        <v>85</v>
      </c>
      <c r="AW272" s="13" t="s">
        <v>37</v>
      </c>
      <c r="AX272" s="13" t="s">
        <v>76</v>
      </c>
      <c r="AY272" s="256" t="s">
        <v>165</v>
      </c>
    </row>
    <row r="273" s="14" customFormat="1">
      <c r="B273" s="257"/>
      <c r="C273" s="258"/>
      <c r="D273" s="233" t="s">
        <v>176</v>
      </c>
      <c r="E273" s="259" t="s">
        <v>19</v>
      </c>
      <c r="F273" s="260" t="s">
        <v>181</v>
      </c>
      <c r="G273" s="258"/>
      <c r="H273" s="261">
        <v>6</v>
      </c>
      <c r="I273" s="262"/>
      <c r="J273" s="258"/>
      <c r="K273" s="258"/>
      <c r="L273" s="263"/>
      <c r="M273" s="264"/>
      <c r="N273" s="265"/>
      <c r="O273" s="265"/>
      <c r="P273" s="265"/>
      <c r="Q273" s="265"/>
      <c r="R273" s="265"/>
      <c r="S273" s="265"/>
      <c r="T273" s="266"/>
      <c r="AT273" s="267" t="s">
        <v>176</v>
      </c>
      <c r="AU273" s="267" t="s">
        <v>85</v>
      </c>
      <c r="AV273" s="14" t="s">
        <v>172</v>
      </c>
      <c r="AW273" s="14" t="s">
        <v>37</v>
      </c>
      <c r="AX273" s="14" t="s">
        <v>83</v>
      </c>
      <c r="AY273" s="267" t="s">
        <v>165</v>
      </c>
    </row>
    <row r="274" s="1" customFormat="1" ht="16.5" customHeight="1">
      <c r="B274" s="39"/>
      <c r="C274" s="268" t="s">
        <v>396</v>
      </c>
      <c r="D274" s="268" t="s">
        <v>268</v>
      </c>
      <c r="E274" s="269" t="s">
        <v>2324</v>
      </c>
      <c r="F274" s="270" t="s">
        <v>2325</v>
      </c>
      <c r="G274" s="271" t="s">
        <v>324</v>
      </c>
      <c r="H274" s="272">
        <v>6</v>
      </c>
      <c r="I274" s="273"/>
      <c r="J274" s="274">
        <f>ROUND(I274*H274,2)</f>
        <v>0</v>
      </c>
      <c r="K274" s="270" t="s">
        <v>367</v>
      </c>
      <c r="L274" s="275"/>
      <c r="M274" s="276" t="s">
        <v>19</v>
      </c>
      <c r="N274" s="277" t="s">
        <v>47</v>
      </c>
      <c r="O274" s="84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AR274" s="231" t="s">
        <v>224</v>
      </c>
      <c r="AT274" s="231" t="s">
        <v>268</v>
      </c>
      <c r="AU274" s="231" t="s">
        <v>85</v>
      </c>
      <c r="AY274" s="18" t="s">
        <v>165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8" t="s">
        <v>83</v>
      </c>
      <c r="BK274" s="232">
        <f>ROUND(I274*H274,2)</f>
        <v>0</v>
      </c>
      <c r="BL274" s="18" t="s">
        <v>172</v>
      </c>
      <c r="BM274" s="231" t="s">
        <v>2326</v>
      </c>
    </row>
    <row r="275" s="1" customFormat="1">
      <c r="B275" s="39"/>
      <c r="C275" s="40"/>
      <c r="D275" s="233" t="s">
        <v>174</v>
      </c>
      <c r="E275" s="40"/>
      <c r="F275" s="234" t="s">
        <v>2325</v>
      </c>
      <c r="G275" s="40"/>
      <c r="H275" s="40"/>
      <c r="I275" s="146"/>
      <c r="J275" s="40"/>
      <c r="K275" s="40"/>
      <c r="L275" s="44"/>
      <c r="M275" s="235"/>
      <c r="N275" s="84"/>
      <c r="O275" s="84"/>
      <c r="P275" s="84"/>
      <c r="Q275" s="84"/>
      <c r="R275" s="84"/>
      <c r="S275" s="84"/>
      <c r="T275" s="85"/>
      <c r="AT275" s="18" t="s">
        <v>174</v>
      </c>
      <c r="AU275" s="18" t="s">
        <v>85</v>
      </c>
    </row>
    <row r="276" s="1" customFormat="1">
      <c r="B276" s="39"/>
      <c r="C276" s="40"/>
      <c r="D276" s="233" t="s">
        <v>369</v>
      </c>
      <c r="E276" s="40"/>
      <c r="F276" s="278" t="s">
        <v>370</v>
      </c>
      <c r="G276" s="40"/>
      <c r="H276" s="40"/>
      <c r="I276" s="146"/>
      <c r="J276" s="40"/>
      <c r="K276" s="40"/>
      <c r="L276" s="44"/>
      <c r="M276" s="235"/>
      <c r="N276" s="84"/>
      <c r="O276" s="84"/>
      <c r="P276" s="84"/>
      <c r="Q276" s="84"/>
      <c r="R276" s="84"/>
      <c r="S276" s="84"/>
      <c r="T276" s="85"/>
      <c r="AT276" s="18" t="s">
        <v>369</v>
      </c>
      <c r="AU276" s="18" t="s">
        <v>85</v>
      </c>
    </row>
    <row r="277" s="12" customFormat="1">
      <c r="B277" s="236"/>
      <c r="C277" s="237"/>
      <c r="D277" s="233" t="s">
        <v>176</v>
      </c>
      <c r="E277" s="238" t="s">
        <v>19</v>
      </c>
      <c r="F277" s="239" t="s">
        <v>2327</v>
      </c>
      <c r="G277" s="237"/>
      <c r="H277" s="238" t="s">
        <v>19</v>
      </c>
      <c r="I277" s="240"/>
      <c r="J277" s="237"/>
      <c r="K277" s="237"/>
      <c r="L277" s="241"/>
      <c r="M277" s="242"/>
      <c r="N277" s="243"/>
      <c r="O277" s="243"/>
      <c r="P277" s="243"/>
      <c r="Q277" s="243"/>
      <c r="R277" s="243"/>
      <c r="S277" s="243"/>
      <c r="T277" s="244"/>
      <c r="AT277" s="245" t="s">
        <v>176</v>
      </c>
      <c r="AU277" s="245" t="s">
        <v>85</v>
      </c>
      <c r="AV277" s="12" t="s">
        <v>83</v>
      </c>
      <c r="AW277" s="12" t="s">
        <v>37</v>
      </c>
      <c r="AX277" s="12" t="s">
        <v>76</v>
      </c>
      <c r="AY277" s="245" t="s">
        <v>165</v>
      </c>
    </row>
    <row r="278" s="13" customFormat="1">
      <c r="B278" s="246"/>
      <c r="C278" s="247"/>
      <c r="D278" s="233" t="s">
        <v>176</v>
      </c>
      <c r="E278" s="248" t="s">
        <v>19</v>
      </c>
      <c r="F278" s="249" t="s">
        <v>2319</v>
      </c>
      <c r="G278" s="247"/>
      <c r="H278" s="250">
        <v>6</v>
      </c>
      <c r="I278" s="251"/>
      <c r="J278" s="247"/>
      <c r="K278" s="247"/>
      <c r="L278" s="252"/>
      <c r="M278" s="253"/>
      <c r="N278" s="254"/>
      <c r="O278" s="254"/>
      <c r="P278" s="254"/>
      <c r="Q278" s="254"/>
      <c r="R278" s="254"/>
      <c r="S278" s="254"/>
      <c r="T278" s="255"/>
      <c r="AT278" s="256" t="s">
        <v>176</v>
      </c>
      <c r="AU278" s="256" t="s">
        <v>85</v>
      </c>
      <c r="AV278" s="13" t="s">
        <v>85</v>
      </c>
      <c r="AW278" s="13" t="s">
        <v>37</v>
      </c>
      <c r="AX278" s="13" t="s">
        <v>76</v>
      </c>
      <c r="AY278" s="256" t="s">
        <v>165</v>
      </c>
    </row>
    <row r="279" s="14" customFormat="1">
      <c r="B279" s="257"/>
      <c r="C279" s="258"/>
      <c r="D279" s="233" t="s">
        <v>176</v>
      </c>
      <c r="E279" s="259" t="s">
        <v>19</v>
      </c>
      <c r="F279" s="260" t="s">
        <v>181</v>
      </c>
      <c r="G279" s="258"/>
      <c r="H279" s="261">
        <v>6</v>
      </c>
      <c r="I279" s="262"/>
      <c r="J279" s="258"/>
      <c r="K279" s="258"/>
      <c r="L279" s="263"/>
      <c r="M279" s="264"/>
      <c r="N279" s="265"/>
      <c r="O279" s="265"/>
      <c r="P279" s="265"/>
      <c r="Q279" s="265"/>
      <c r="R279" s="265"/>
      <c r="S279" s="265"/>
      <c r="T279" s="266"/>
      <c r="AT279" s="267" t="s">
        <v>176</v>
      </c>
      <c r="AU279" s="267" t="s">
        <v>85</v>
      </c>
      <c r="AV279" s="14" t="s">
        <v>172</v>
      </c>
      <c r="AW279" s="14" t="s">
        <v>37</v>
      </c>
      <c r="AX279" s="14" t="s">
        <v>83</v>
      </c>
      <c r="AY279" s="267" t="s">
        <v>165</v>
      </c>
    </row>
    <row r="280" s="1" customFormat="1" ht="16.5" customHeight="1">
      <c r="B280" s="39"/>
      <c r="C280" s="220" t="s">
        <v>403</v>
      </c>
      <c r="D280" s="220" t="s">
        <v>167</v>
      </c>
      <c r="E280" s="221" t="s">
        <v>2328</v>
      </c>
      <c r="F280" s="222" t="s">
        <v>2329</v>
      </c>
      <c r="G280" s="223" t="s">
        <v>324</v>
      </c>
      <c r="H280" s="224">
        <v>2</v>
      </c>
      <c r="I280" s="225"/>
      <c r="J280" s="226">
        <f>ROUND(I280*H280,2)</f>
        <v>0</v>
      </c>
      <c r="K280" s="222" t="s">
        <v>171</v>
      </c>
      <c r="L280" s="44"/>
      <c r="M280" s="227" t="s">
        <v>19</v>
      </c>
      <c r="N280" s="228" t="s">
        <v>47</v>
      </c>
      <c r="O280" s="84"/>
      <c r="P280" s="229">
        <f>O280*H280</f>
        <v>0</v>
      </c>
      <c r="Q280" s="229">
        <v>0</v>
      </c>
      <c r="R280" s="229">
        <f>Q280*H280</f>
        <v>0</v>
      </c>
      <c r="S280" s="229">
        <v>0</v>
      </c>
      <c r="T280" s="230">
        <f>S280*H280</f>
        <v>0</v>
      </c>
      <c r="AR280" s="231" t="s">
        <v>172</v>
      </c>
      <c r="AT280" s="231" t="s">
        <v>167</v>
      </c>
      <c r="AU280" s="231" t="s">
        <v>85</v>
      </c>
      <c r="AY280" s="18" t="s">
        <v>165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8" t="s">
        <v>83</v>
      </c>
      <c r="BK280" s="232">
        <f>ROUND(I280*H280,2)</f>
        <v>0</v>
      </c>
      <c r="BL280" s="18" t="s">
        <v>172</v>
      </c>
      <c r="BM280" s="231" t="s">
        <v>2330</v>
      </c>
    </row>
    <row r="281" s="1" customFormat="1">
      <c r="B281" s="39"/>
      <c r="C281" s="40"/>
      <c r="D281" s="233" t="s">
        <v>174</v>
      </c>
      <c r="E281" s="40"/>
      <c r="F281" s="234" t="s">
        <v>2331</v>
      </c>
      <c r="G281" s="40"/>
      <c r="H281" s="40"/>
      <c r="I281" s="146"/>
      <c r="J281" s="40"/>
      <c r="K281" s="40"/>
      <c r="L281" s="44"/>
      <c r="M281" s="235"/>
      <c r="N281" s="84"/>
      <c r="O281" s="84"/>
      <c r="P281" s="84"/>
      <c r="Q281" s="84"/>
      <c r="R281" s="84"/>
      <c r="S281" s="84"/>
      <c r="T281" s="85"/>
      <c r="AT281" s="18" t="s">
        <v>174</v>
      </c>
      <c r="AU281" s="18" t="s">
        <v>85</v>
      </c>
    </row>
    <row r="282" s="12" customFormat="1">
      <c r="B282" s="236"/>
      <c r="C282" s="237"/>
      <c r="D282" s="233" t="s">
        <v>176</v>
      </c>
      <c r="E282" s="238" t="s">
        <v>19</v>
      </c>
      <c r="F282" s="239" t="s">
        <v>2332</v>
      </c>
      <c r="G282" s="237"/>
      <c r="H282" s="238" t="s">
        <v>19</v>
      </c>
      <c r="I282" s="240"/>
      <c r="J282" s="237"/>
      <c r="K282" s="237"/>
      <c r="L282" s="241"/>
      <c r="M282" s="242"/>
      <c r="N282" s="243"/>
      <c r="O282" s="243"/>
      <c r="P282" s="243"/>
      <c r="Q282" s="243"/>
      <c r="R282" s="243"/>
      <c r="S282" s="243"/>
      <c r="T282" s="244"/>
      <c r="AT282" s="245" t="s">
        <v>176</v>
      </c>
      <c r="AU282" s="245" t="s">
        <v>85</v>
      </c>
      <c r="AV282" s="12" t="s">
        <v>83</v>
      </c>
      <c r="AW282" s="12" t="s">
        <v>37</v>
      </c>
      <c r="AX282" s="12" t="s">
        <v>76</v>
      </c>
      <c r="AY282" s="245" t="s">
        <v>165</v>
      </c>
    </row>
    <row r="283" s="13" customFormat="1">
      <c r="B283" s="246"/>
      <c r="C283" s="247"/>
      <c r="D283" s="233" t="s">
        <v>176</v>
      </c>
      <c r="E283" s="248" t="s">
        <v>19</v>
      </c>
      <c r="F283" s="249" t="s">
        <v>85</v>
      </c>
      <c r="G283" s="247"/>
      <c r="H283" s="250">
        <v>2</v>
      </c>
      <c r="I283" s="251"/>
      <c r="J283" s="247"/>
      <c r="K283" s="247"/>
      <c r="L283" s="252"/>
      <c r="M283" s="253"/>
      <c r="N283" s="254"/>
      <c r="O283" s="254"/>
      <c r="P283" s="254"/>
      <c r="Q283" s="254"/>
      <c r="R283" s="254"/>
      <c r="S283" s="254"/>
      <c r="T283" s="255"/>
      <c r="AT283" s="256" t="s">
        <v>176</v>
      </c>
      <c r="AU283" s="256" t="s">
        <v>85</v>
      </c>
      <c r="AV283" s="13" t="s">
        <v>85</v>
      </c>
      <c r="AW283" s="13" t="s">
        <v>37</v>
      </c>
      <c r="AX283" s="13" t="s">
        <v>76</v>
      </c>
      <c r="AY283" s="256" t="s">
        <v>165</v>
      </c>
    </row>
    <row r="284" s="14" customFormat="1">
      <c r="B284" s="257"/>
      <c r="C284" s="258"/>
      <c r="D284" s="233" t="s">
        <v>176</v>
      </c>
      <c r="E284" s="259" t="s">
        <v>19</v>
      </c>
      <c r="F284" s="260" t="s">
        <v>181</v>
      </c>
      <c r="G284" s="258"/>
      <c r="H284" s="261">
        <v>2</v>
      </c>
      <c r="I284" s="262"/>
      <c r="J284" s="258"/>
      <c r="K284" s="258"/>
      <c r="L284" s="263"/>
      <c r="M284" s="264"/>
      <c r="N284" s="265"/>
      <c r="O284" s="265"/>
      <c r="P284" s="265"/>
      <c r="Q284" s="265"/>
      <c r="R284" s="265"/>
      <c r="S284" s="265"/>
      <c r="T284" s="266"/>
      <c r="AT284" s="267" t="s">
        <v>176</v>
      </c>
      <c r="AU284" s="267" t="s">
        <v>85</v>
      </c>
      <c r="AV284" s="14" t="s">
        <v>172</v>
      </c>
      <c r="AW284" s="14" t="s">
        <v>37</v>
      </c>
      <c r="AX284" s="14" t="s">
        <v>83</v>
      </c>
      <c r="AY284" s="267" t="s">
        <v>165</v>
      </c>
    </row>
    <row r="285" s="1" customFormat="1" ht="16.5" customHeight="1">
      <c r="B285" s="39"/>
      <c r="C285" s="220" t="s">
        <v>409</v>
      </c>
      <c r="D285" s="220" t="s">
        <v>167</v>
      </c>
      <c r="E285" s="221" t="s">
        <v>2333</v>
      </c>
      <c r="F285" s="222" t="s">
        <v>2334</v>
      </c>
      <c r="G285" s="223" t="s">
        <v>324</v>
      </c>
      <c r="H285" s="224">
        <v>2</v>
      </c>
      <c r="I285" s="225"/>
      <c r="J285" s="226">
        <f>ROUND(I285*H285,2)</f>
        <v>0</v>
      </c>
      <c r="K285" s="222" t="s">
        <v>171</v>
      </c>
      <c r="L285" s="44"/>
      <c r="M285" s="227" t="s">
        <v>19</v>
      </c>
      <c r="N285" s="228" t="s">
        <v>47</v>
      </c>
      <c r="O285" s="84"/>
      <c r="P285" s="229">
        <f>O285*H285</f>
        <v>0</v>
      </c>
      <c r="Q285" s="229">
        <v>0.0012800000000000001</v>
      </c>
      <c r="R285" s="229">
        <f>Q285*H285</f>
        <v>0.0025600000000000002</v>
      </c>
      <c r="S285" s="229">
        <v>0</v>
      </c>
      <c r="T285" s="230">
        <f>S285*H285</f>
        <v>0</v>
      </c>
      <c r="AR285" s="231" t="s">
        <v>172</v>
      </c>
      <c r="AT285" s="231" t="s">
        <v>167</v>
      </c>
      <c r="AU285" s="231" t="s">
        <v>85</v>
      </c>
      <c r="AY285" s="18" t="s">
        <v>165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8" t="s">
        <v>83</v>
      </c>
      <c r="BK285" s="232">
        <f>ROUND(I285*H285,2)</f>
        <v>0</v>
      </c>
      <c r="BL285" s="18" t="s">
        <v>172</v>
      </c>
      <c r="BM285" s="231" t="s">
        <v>2335</v>
      </c>
    </row>
    <row r="286" s="1" customFormat="1">
      <c r="B286" s="39"/>
      <c r="C286" s="40"/>
      <c r="D286" s="233" t="s">
        <v>174</v>
      </c>
      <c r="E286" s="40"/>
      <c r="F286" s="234" t="s">
        <v>2336</v>
      </c>
      <c r="G286" s="40"/>
      <c r="H286" s="40"/>
      <c r="I286" s="146"/>
      <c r="J286" s="40"/>
      <c r="K286" s="40"/>
      <c r="L286" s="44"/>
      <c r="M286" s="235"/>
      <c r="N286" s="84"/>
      <c r="O286" s="84"/>
      <c r="P286" s="84"/>
      <c r="Q286" s="84"/>
      <c r="R286" s="84"/>
      <c r="S286" s="84"/>
      <c r="T286" s="85"/>
      <c r="AT286" s="18" t="s">
        <v>174</v>
      </c>
      <c r="AU286" s="18" t="s">
        <v>85</v>
      </c>
    </row>
    <row r="287" s="12" customFormat="1">
      <c r="B287" s="236"/>
      <c r="C287" s="237"/>
      <c r="D287" s="233" t="s">
        <v>176</v>
      </c>
      <c r="E287" s="238" t="s">
        <v>19</v>
      </c>
      <c r="F287" s="239" t="s">
        <v>2337</v>
      </c>
      <c r="G287" s="237"/>
      <c r="H287" s="238" t="s">
        <v>19</v>
      </c>
      <c r="I287" s="240"/>
      <c r="J287" s="237"/>
      <c r="K287" s="237"/>
      <c r="L287" s="241"/>
      <c r="M287" s="242"/>
      <c r="N287" s="243"/>
      <c r="O287" s="243"/>
      <c r="P287" s="243"/>
      <c r="Q287" s="243"/>
      <c r="R287" s="243"/>
      <c r="S287" s="243"/>
      <c r="T287" s="244"/>
      <c r="AT287" s="245" t="s">
        <v>176</v>
      </c>
      <c r="AU287" s="245" t="s">
        <v>85</v>
      </c>
      <c r="AV287" s="12" t="s">
        <v>83</v>
      </c>
      <c r="AW287" s="12" t="s">
        <v>37</v>
      </c>
      <c r="AX287" s="12" t="s">
        <v>76</v>
      </c>
      <c r="AY287" s="245" t="s">
        <v>165</v>
      </c>
    </row>
    <row r="288" s="13" customFormat="1">
      <c r="B288" s="246"/>
      <c r="C288" s="247"/>
      <c r="D288" s="233" t="s">
        <v>176</v>
      </c>
      <c r="E288" s="248" t="s">
        <v>19</v>
      </c>
      <c r="F288" s="249" t="s">
        <v>85</v>
      </c>
      <c r="G288" s="247"/>
      <c r="H288" s="250">
        <v>2</v>
      </c>
      <c r="I288" s="251"/>
      <c r="J288" s="247"/>
      <c r="K288" s="247"/>
      <c r="L288" s="252"/>
      <c r="M288" s="253"/>
      <c r="N288" s="254"/>
      <c r="O288" s="254"/>
      <c r="P288" s="254"/>
      <c r="Q288" s="254"/>
      <c r="R288" s="254"/>
      <c r="S288" s="254"/>
      <c r="T288" s="255"/>
      <c r="AT288" s="256" t="s">
        <v>176</v>
      </c>
      <c r="AU288" s="256" t="s">
        <v>85</v>
      </c>
      <c r="AV288" s="13" t="s">
        <v>85</v>
      </c>
      <c r="AW288" s="13" t="s">
        <v>37</v>
      </c>
      <c r="AX288" s="13" t="s">
        <v>76</v>
      </c>
      <c r="AY288" s="256" t="s">
        <v>165</v>
      </c>
    </row>
    <row r="289" s="14" customFormat="1">
      <c r="B289" s="257"/>
      <c r="C289" s="258"/>
      <c r="D289" s="233" t="s">
        <v>176</v>
      </c>
      <c r="E289" s="259" t="s">
        <v>19</v>
      </c>
      <c r="F289" s="260" t="s">
        <v>181</v>
      </c>
      <c r="G289" s="258"/>
      <c r="H289" s="261">
        <v>2</v>
      </c>
      <c r="I289" s="262"/>
      <c r="J289" s="258"/>
      <c r="K289" s="258"/>
      <c r="L289" s="263"/>
      <c r="M289" s="264"/>
      <c r="N289" s="265"/>
      <c r="O289" s="265"/>
      <c r="P289" s="265"/>
      <c r="Q289" s="265"/>
      <c r="R289" s="265"/>
      <c r="S289" s="265"/>
      <c r="T289" s="266"/>
      <c r="AT289" s="267" t="s">
        <v>176</v>
      </c>
      <c r="AU289" s="267" t="s">
        <v>85</v>
      </c>
      <c r="AV289" s="14" t="s">
        <v>172</v>
      </c>
      <c r="AW289" s="14" t="s">
        <v>37</v>
      </c>
      <c r="AX289" s="14" t="s">
        <v>83</v>
      </c>
      <c r="AY289" s="267" t="s">
        <v>165</v>
      </c>
    </row>
    <row r="290" s="1" customFormat="1" ht="16.5" customHeight="1">
      <c r="B290" s="39"/>
      <c r="C290" s="220" t="s">
        <v>416</v>
      </c>
      <c r="D290" s="220" t="s">
        <v>167</v>
      </c>
      <c r="E290" s="221" t="s">
        <v>440</v>
      </c>
      <c r="F290" s="222" t="s">
        <v>441</v>
      </c>
      <c r="G290" s="223" t="s">
        <v>442</v>
      </c>
      <c r="H290" s="224">
        <v>1</v>
      </c>
      <c r="I290" s="225"/>
      <c r="J290" s="226">
        <f>ROUND(I290*H290,2)</f>
        <v>0</v>
      </c>
      <c r="K290" s="222" t="s">
        <v>367</v>
      </c>
      <c r="L290" s="44"/>
      <c r="M290" s="227" t="s">
        <v>19</v>
      </c>
      <c r="N290" s="228" t="s">
        <v>47</v>
      </c>
      <c r="O290" s="84"/>
      <c r="P290" s="229">
        <f>O290*H290</f>
        <v>0</v>
      </c>
      <c r="Q290" s="229">
        <v>0</v>
      </c>
      <c r="R290" s="229">
        <f>Q290*H290</f>
        <v>0</v>
      </c>
      <c r="S290" s="229">
        <v>0</v>
      </c>
      <c r="T290" s="230">
        <f>S290*H290</f>
        <v>0</v>
      </c>
      <c r="AR290" s="231" t="s">
        <v>172</v>
      </c>
      <c r="AT290" s="231" t="s">
        <v>167</v>
      </c>
      <c r="AU290" s="231" t="s">
        <v>85</v>
      </c>
      <c r="AY290" s="18" t="s">
        <v>165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8" t="s">
        <v>83</v>
      </c>
      <c r="BK290" s="232">
        <f>ROUND(I290*H290,2)</f>
        <v>0</v>
      </c>
      <c r="BL290" s="18" t="s">
        <v>172</v>
      </c>
      <c r="BM290" s="231" t="s">
        <v>2338</v>
      </c>
    </row>
    <row r="291" s="1" customFormat="1">
      <c r="B291" s="39"/>
      <c r="C291" s="40"/>
      <c r="D291" s="233" t="s">
        <v>174</v>
      </c>
      <c r="E291" s="40"/>
      <c r="F291" s="234" t="s">
        <v>441</v>
      </c>
      <c r="G291" s="40"/>
      <c r="H291" s="40"/>
      <c r="I291" s="146"/>
      <c r="J291" s="40"/>
      <c r="K291" s="40"/>
      <c r="L291" s="44"/>
      <c r="M291" s="235"/>
      <c r="N291" s="84"/>
      <c r="O291" s="84"/>
      <c r="P291" s="84"/>
      <c r="Q291" s="84"/>
      <c r="R291" s="84"/>
      <c r="S291" s="84"/>
      <c r="T291" s="85"/>
      <c r="AT291" s="18" t="s">
        <v>174</v>
      </c>
      <c r="AU291" s="18" t="s">
        <v>85</v>
      </c>
    </row>
    <row r="292" s="1" customFormat="1">
      <c r="B292" s="39"/>
      <c r="C292" s="40"/>
      <c r="D292" s="233" t="s">
        <v>369</v>
      </c>
      <c r="E292" s="40"/>
      <c r="F292" s="278" t="s">
        <v>444</v>
      </c>
      <c r="G292" s="40"/>
      <c r="H292" s="40"/>
      <c r="I292" s="146"/>
      <c r="J292" s="40"/>
      <c r="K292" s="40"/>
      <c r="L292" s="44"/>
      <c r="M292" s="235"/>
      <c r="N292" s="84"/>
      <c r="O292" s="84"/>
      <c r="P292" s="84"/>
      <c r="Q292" s="84"/>
      <c r="R292" s="84"/>
      <c r="S292" s="84"/>
      <c r="T292" s="85"/>
      <c r="AT292" s="18" t="s">
        <v>369</v>
      </c>
      <c r="AU292" s="18" t="s">
        <v>85</v>
      </c>
    </row>
    <row r="293" s="11" customFormat="1" ht="22.8" customHeight="1">
      <c r="B293" s="204"/>
      <c r="C293" s="205"/>
      <c r="D293" s="206" t="s">
        <v>75</v>
      </c>
      <c r="E293" s="218" t="s">
        <v>85</v>
      </c>
      <c r="F293" s="218" t="s">
        <v>2339</v>
      </c>
      <c r="G293" s="205"/>
      <c r="H293" s="205"/>
      <c r="I293" s="208"/>
      <c r="J293" s="219">
        <f>BK293</f>
        <v>0</v>
      </c>
      <c r="K293" s="205"/>
      <c r="L293" s="210"/>
      <c r="M293" s="211"/>
      <c r="N293" s="212"/>
      <c r="O293" s="212"/>
      <c r="P293" s="213">
        <f>SUM(P294:P331)</f>
        <v>0</v>
      </c>
      <c r="Q293" s="212"/>
      <c r="R293" s="213">
        <f>SUM(R294:R331)</f>
        <v>13.735205099999998</v>
      </c>
      <c r="S293" s="212"/>
      <c r="T293" s="214">
        <f>SUM(T294:T331)</f>
        <v>0</v>
      </c>
      <c r="AR293" s="215" t="s">
        <v>83</v>
      </c>
      <c r="AT293" s="216" t="s">
        <v>75</v>
      </c>
      <c r="AU293" s="216" t="s">
        <v>83</v>
      </c>
      <c r="AY293" s="215" t="s">
        <v>165</v>
      </c>
      <c r="BK293" s="217">
        <f>SUM(BK294:BK331)</f>
        <v>0</v>
      </c>
    </row>
    <row r="294" s="1" customFormat="1" ht="16.5" customHeight="1">
      <c r="B294" s="39"/>
      <c r="C294" s="220" t="s">
        <v>422</v>
      </c>
      <c r="D294" s="220" t="s">
        <v>167</v>
      </c>
      <c r="E294" s="221" t="s">
        <v>2340</v>
      </c>
      <c r="F294" s="222" t="s">
        <v>2341</v>
      </c>
      <c r="G294" s="223" t="s">
        <v>170</v>
      </c>
      <c r="H294" s="224">
        <v>15.01</v>
      </c>
      <c r="I294" s="225"/>
      <c r="J294" s="226">
        <f>ROUND(I294*H294,2)</f>
        <v>0</v>
      </c>
      <c r="K294" s="222" t="s">
        <v>171</v>
      </c>
      <c r="L294" s="44"/>
      <c r="M294" s="227" t="s">
        <v>19</v>
      </c>
      <c r="N294" s="228" t="s">
        <v>47</v>
      </c>
      <c r="O294" s="84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AR294" s="231" t="s">
        <v>172</v>
      </c>
      <c r="AT294" s="231" t="s">
        <v>167</v>
      </c>
      <c r="AU294" s="231" t="s">
        <v>85</v>
      </c>
      <c r="AY294" s="18" t="s">
        <v>165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8" t="s">
        <v>83</v>
      </c>
      <c r="BK294" s="232">
        <f>ROUND(I294*H294,2)</f>
        <v>0</v>
      </c>
      <c r="BL294" s="18" t="s">
        <v>172</v>
      </c>
      <c r="BM294" s="231" t="s">
        <v>2342</v>
      </c>
    </row>
    <row r="295" s="1" customFormat="1">
      <c r="B295" s="39"/>
      <c r="C295" s="40"/>
      <c r="D295" s="233" t="s">
        <v>174</v>
      </c>
      <c r="E295" s="40"/>
      <c r="F295" s="234" t="s">
        <v>2343</v>
      </c>
      <c r="G295" s="40"/>
      <c r="H295" s="40"/>
      <c r="I295" s="146"/>
      <c r="J295" s="40"/>
      <c r="K295" s="40"/>
      <c r="L295" s="44"/>
      <c r="M295" s="235"/>
      <c r="N295" s="84"/>
      <c r="O295" s="84"/>
      <c r="P295" s="84"/>
      <c r="Q295" s="84"/>
      <c r="R295" s="84"/>
      <c r="S295" s="84"/>
      <c r="T295" s="85"/>
      <c r="AT295" s="18" t="s">
        <v>174</v>
      </c>
      <c r="AU295" s="18" t="s">
        <v>85</v>
      </c>
    </row>
    <row r="296" s="12" customFormat="1">
      <c r="B296" s="236"/>
      <c r="C296" s="237"/>
      <c r="D296" s="233" t="s">
        <v>176</v>
      </c>
      <c r="E296" s="238" t="s">
        <v>19</v>
      </c>
      <c r="F296" s="239" t="s">
        <v>2344</v>
      </c>
      <c r="G296" s="237"/>
      <c r="H296" s="238" t="s">
        <v>19</v>
      </c>
      <c r="I296" s="240"/>
      <c r="J296" s="237"/>
      <c r="K296" s="237"/>
      <c r="L296" s="241"/>
      <c r="M296" s="242"/>
      <c r="N296" s="243"/>
      <c r="O296" s="243"/>
      <c r="P296" s="243"/>
      <c r="Q296" s="243"/>
      <c r="R296" s="243"/>
      <c r="S296" s="243"/>
      <c r="T296" s="244"/>
      <c r="AT296" s="245" t="s">
        <v>176</v>
      </c>
      <c r="AU296" s="245" t="s">
        <v>85</v>
      </c>
      <c r="AV296" s="12" t="s">
        <v>83</v>
      </c>
      <c r="AW296" s="12" t="s">
        <v>37</v>
      </c>
      <c r="AX296" s="12" t="s">
        <v>76</v>
      </c>
      <c r="AY296" s="245" t="s">
        <v>165</v>
      </c>
    </row>
    <row r="297" s="13" customFormat="1">
      <c r="B297" s="246"/>
      <c r="C297" s="247"/>
      <c r="D297" s="233" t="s">
        <v>176</v>
      </c>
      <c r="E297" s="248" t="s">
        <v>19</v>
      </c>
      <c r="F297" s="249" t="s">
        <v>2345</v>
      </c>
      <c r="G297" s="247"/>
      <c r="H297" s="250">
        <v>5.29</v>
      </c>
      <c r="I297" s="251"/>
      <c r="J297" s="247"/>
      <c r="K297" s="247"/>
      <c r="L297" s="252"/>
      <c r="M297" s="253"/>
      <c r="N297" s="254"/>
      <c r="O297" s="254"/>
      <c r="P297" s="254"/>
      <c r="Q297" s="254"/>
      <c r="R297" s="254"/>
      <c r="S297" s="254"/>
      <c r="T297" s="255"/>
      <c r="AT297" s="256" t="s">
        <v>176</v>
      </c>
      <c r="AU297" s="256" t="s">
        <v>85</v>
      </c>
      <c r="AV297" s="13" t="s">
        <v>85</v>
      </c>
      <c r="AW297" s="13" t="s">
        <v>37</v>
      </c>
      <c r="AX297" s="13" t="s">
        <v>76</v>
      </c>
      <c r="AY297" s="256" t="s">
        <v>165</v>
      </c>
    </row>
    <row r="298" s="13" customFormat="1">
      <c r="B298" s="246"/>
      <c r="C298" s="247"/>
      <c r="D298" s="233" t="s">
        <v>176</v>
      </c>
      <c r="E298" s="248" t="s">
        <v>19</v>
      </c>
      <c r="F298" s="249" t="s">
        <v>2346</v>
      </c>
      <c r="G298" s="247"/>
      <c r="H298" s="250">
        <v>9.7200000000000006</v>
      </c>
      <c r="I298" s="251"/>
      <c r="J298" s="247"/>
      <c r="K298" s="247"/>
      <c r="L298" s="252"/>
      <c r="M298" s="253"/>
      <c r="N298" s="254"/>
      <c r="O298" s="254"/>
      <c r="P298" s="254"/>
      <c r="Q298" s="254"/>
      <c r="R298" s="254"/>
      <c r="S298" s="254"/>
      <c r="T298" s="255"/>
      <c r="AT298" s="256" t="s">
        <v>176</v>
      </c>
      <c r="AU298" s="256" t="s">
        <v>85</v>
      </c>
      <c r="AV298" s="13" t="s">
        <v>85</v>
      </c>
      <c r="AW298" s="13" t="s">
        <v>37</v>
      </c>
      <c r="AX298" s="13" t="s">
        <v>76</v>
      </c>
      <c r="AY298" s="256" t="s">
        <v>165</v>
      </c>
    </row>
    <row r="299" s="14" customFormat="1">
      <c r="B299" s="257"/>
      <c r="C299" s="258"/>
      <c r="D299" s="233" t="s">
        <v>176</v>
      </c>
      <c r="E299" s="259" t="s">
        <v>19</v>
      </c>
      <c r="F299" s="260" t="s">
        <v>181</v>
      </c>
      <c r="G299" s="258"/>
      <c r="H299" s="261">
        <v>15.01</v>
      </c>
      <c r="I299" s="262"/>
      <c r="J299" s="258"/>
      <c r="K299" s="258"/>
      <c r="L299" s="263"/>
      <c r="M299" s="264"/>
      <c r="N299" s="265"/>
      <c r="O299" s="265"/>
      <c r="P299" s="265"/>
      <c r="Q299" s="265"/>
      <c r="R299" s="265"/>
      <c r="S299" s="265"/>
      <c r="T299" s="266"/>
      <c r="AT299" s="267" t="s">
        <v>176</v>
      </c>
      <c r="AU299" s="267" t="s">
        <v>85</v>
      </c>
      <c r="AV299" s="14" t="s">
        <v>172</v>
      </c>
      <c r="AW299" s="14" t="s">
        <v>37</v>
      </c>
      <c r="AX299" s="14" t="s">
        <v>83</v>
      </c>
      <c r="AY299" s="267" t="s">
        <v>165</v>
      </c>
    </row>
    <row r="300" s="1" customFormat="1" ht="16.5" customHeight="1">
      <c r="B300" s="39"/>
      <c r="C300" s="220" t="s">
        <v>429</v>
      </c>
      <c r="D300" s="220" t="s">
        <v>167</v>
      </c>
      <c r="E300" s="221" t="s">
        <v>2347</v>
      </c>
      <c r="F300" s="222" t="s">
        <v>2348</v>
      </c>
      <c r="G300" s="223" t="s">
        <v>219</v>
      </c>
      <c r="H300" s="224">
        <v>3.0019999999999998</v>
      </c>
      <c r="I300" s="225"/>
      <c r="J300" s="226">
        <f>ROUND(I300*H300,2)</f>
        <v>0</v>
      </c>
      <c r="K300" s="222" t="s">
        <v>171</v>
      </c>
      <c r="L300" s="44"/>
      <c r="M300" s="227" t="s">
        <v>19</v>
      </c>
      <c r="N300" s="228" t="s">
        <v>47</v>
      </c>
      <c r="O300" s="84"/>
      <c r="P300" s="229">
        <f>O300*H300</f>
        <v>0</v>
      </c>
      <c r="Q300" s="229">
        <v>0</v>
      </c>
      <c r="R300" s="229">
        <f>Q300*H300</f>
        <v>0</v>
      </c>
      <c r="S300" s="229">
        <v>0</v>
      </c>
      <c r="T300" s="230">
        <f>S300*H300</f>
        <v>0</v>
      </c>
      <c r="AR300" s="231" t="s">
        <v>172</v>
      </c>
      <c r="AT300" s="231" t="s">
        <v>167</v>
      </c>
      <c r="AU300" s="231" t="s">
        <v>85</v>
      </c>
      <c r="AY300" s="18" t="s">
        <v>165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8" t="s">
        <v>83</v>
      </c>
      <c r="BK300" s="232">
        <f>ROUND(I300*H300,2)</f>
        <v>0</v>
      </c>
      <c r="BL300" s="18" t="s">
        <v>172</v>
      </c>
      <c r="BM300" s="231" t="s">
        <v>2349</v>
      </c>
    </row>
    <row r="301" s="1" customFormat="1">
      <c r="B301" s="39"/>
      <c r="C301" s="40"/>
      <c r="D301" s="233" t="s">
        <v>174</v>
      </c>
      <c r="E301" s="40"/>
      <c r="F301" s="234" t="s">
        <v>2350</v>
      </c>
      <c r="G301" s="40"/>
      <c r="H301" s="40"/>
      <c r="I301" s="146"/>
      <c r="J301" s="40"/>
      <c r="K301" s="40"/>
      <c r="L301" s="44"/>
      <c r="M301" s="235"/>
      <c r="N301" s="84"/>
      <c r="O301" s="84"/>
      <c r="P301" s="84"/>
      <c r="Q301" s="84"/>
      <c r="R301" s="84"/>
      <c r="S301" s="84"/>
      <c r="T301" s="85"/>
      <c r="AT301" s="18" t="s">
        <v>174</v>
      </c>
      <c r="AU301" s="18" t="s">
        <v>85</v>
      </c>
    </row>
    <row r="302" s="12" customFormat="1">
      <c r="B302" s="236"/>
      <c r="C302" s="237"/>
      <c r="D302" s="233" t="s">
        <v>176</v>
      </c>
      <c r="E302" s="238" t="s">
        <v>19</v>
      </c>
      <c r="F302" s="239" t="s">
        <v>2351</v>
      </c>
      <c r="G302" s="237"/>
      <c r="H302" s="238" t="s">
        <v>19</v>
      </c>
      <c r="I302" s="240"/>
      <c r="J302" s="237"/>
      <c r="K302" s="237"/>
      <c r="L302" s="241"/>
      <c r="M302" s="242"/>
      <c r="N302" s="243"/>
      <c r="O302" s="243"/>
      <c r="P302" s="243"/>
      <c r="Q302" s="243"/>
      <c r="R302" s="243"/>
      <c r="S302" s="243"/>
      <c r="T302" s="244"/>
      <c r="AT302" s="245" t="s">
        <v>176</v>
      </c>
      <c r="AU302" s="245" t="s">
        <v>85</v>
      </c>
      <c r="AV302" s="12" t="s">
        <v>83</v>
      </c>
      <c r="AW302" s="12" t="s">
        <v>37</v>
      </c>
      <c r="AX302" s="12" t="s">
        <v>76</v>
      </c>
      <c r="AY302" s="245" t="s">
        <v>165</v>
      </c>
    </row>
    <row r="303" s="13" customFormat="1">
      <c r="B303" s="246"/>
      <c r="C303" s="247"/>
      <c r="D303" s="233" t="s">
        <v>176</v>
      </c>
      <c r="E303" s="248" t="s">
        <v>19</v>
      </c>
      <c r="F303" s="249" t="s">
        <v>2352</v>
      </c>
      <c r="G303" s="247"/>
      <c r="H303" s="250">
        <v>1.0580000000000001</v>
      </c>
      <c r="I303" s="251"/>
      <c r="J303" s="247"/>
      <c r="K303" s="247"/>
      <c r="L303" s="252"/>
      <c r="M303" s="253"/>
      <c r="N303" s="254"/>
      <c r="O303" s="254"/>
      <c r="P303" s="254"/>
      <c r="Q303" s="254"/>
      <c r="R303" s="254"/>
      <c r="S303" s="254"/>
      <c r="T303" s="255"/>
      <c r="AT303" s="256" t="s">
        <v>176</v>
      </c>
      <c r="AU303" s="256" t="s">
        <v>85</v>
      </c>
      <c r="AV303" s="13" t="s">
        <v>85</v>
      </c>
      <c r="AW303" s="13" t="s">
        <v>37</v>
      </c>
      <c r="AX303" s="13" t="s">
        <v>76</v>
      </c>
      <c r="AY303" s="256" t="s">
        <v>165</v>
      </c>
    </row>
    <row r="304" s="13" customFormat="1">
      <c r="B304" s="246"/>
      <c r="C304" s="247"/>
      <c r="D304" s="233" t="s">
        <v>176</v>
      </c>
      <c r="E304" s="248" t="s">
        <v>19</v>
      </c>
      <c r="F304" s="249" t="s">
        <v>2353</v>
      </c>
      <c r="G304" s="247"/>
      <c r="H304" s="250">
        <v>1.944</v>
      </c>
      <c r="I304" s="251"/>
      <c r="J304" s="247"/>
      <c r="K304" s="247"/>
      <c r="L304" s="252"/>
      <c r="M304" s="253"/>
      <c r="N304" s="254"/>
      <c r="O304" s="254"/>
      <c r="P304" s="254"/>
      <c r="Q304" s="254"/>
      <c r="R304" s="254"/>
      <c r="S304" s="254"/>
      <c r="T304" s="255"/>
      <c r="AT304" s="256" t="s">
        <v>176</v>
      </c>
      <c r="AU304" s="256" t="s">
        <v>85</v>
      </c>
      <c r="AV304" s="13" t="s">
        <v>85</v>
      </c>
      <c r="AW304" s="13" t="s">
        <v>37</v>
      </c>
      <c r="AX304" s="13" t="s">
        <v>76</v>
      </c>
      <c r="AY304" s="256" t="s">
        <v>165</v>
      </c>
    </row>
    <row r="305" s="14" customFormat="1">
      <c r="B305" s="257"/>
      <c r="C305" s="258"/>
      <c r="D305" s="233" t="s">
        <v>176</v>
      </c>
      <c r="E305" s="259" t="s">
        <v>19</v>
      </c>
      <c r="F305" s="260" t="s">
        <v>181</v>
      </c>
      <c r="G305" s="258"/>
      <c r="H305" s="261">
        <v>3.0019999999999998</v>
      </c>
      <c r="I305" s="262"/>
      <c r="J305" s="258"/>
      <c r="K305" s="258"/>
      <c r="L305" s="263"/>
      <c r="M305" s="264"/>
      <c r="N305" s="265"/>
      <c r="O305" s="265"/>
      <c r="P305" s="265"/>
      <c r="Q305" s="265"/>
      <c r="R305" s="265"/>
      <c r="S305" s="265"/>
      <c r="T305" s="266"/>
      <c r="AT305" s="267" t="s">
        <v>176</v>
      </c>
      <c r="AU305" s="267" t="s">
        <v>85</v>
      </c>
      <c r="AV305" s="14" t="s">
        <v>172</v>
      </c>
      <c r="AW305" s="14" t="s">
        <v>37</v>
      </c>
      <c r="AX305" s="14" t="s">
        <v>83</v>
      </c>
      <c r="AY305" s="267" t="s">
        <v>165</v>
      </c>
    </row>
    <row r="306" s="1" customFormat="1" ht="16.5" customHeight="1">
      <c r="B306" s="39"/>
      <c r="C306" s="220" t="s">
        <v>434</v>
      </c>
      <c r="D306" s="220" t="s">
        <v>167</v>
      </c>
      <c r="E306" s="221" t="s">
        <v>2354</v>
      </c>
      <c r="F306" s="222" t="s">
        <v>2355</v>
      </c>
      <c r="G306" s="223" t="s">
        <v>170</v>
      </c>
      <c r="H306" s="224">
        <v>6.1600000000000001</v>
      </c>
      <c r="I306" s="225"/>
      <c r="J306" s="226">
        <f>ROUND(I306*H306,2)</f>
        <v>0</v>
      </c>
      <c r="K306" s="222" t="s">
        <v>171</v>
      </c>
      <c r="L306" s="44"/>
      <c r="M306" s="227" t="s">
        <v>19</v>
      </c>
      <c r="N306" s="228" t="s">
        <v>47</v>
      </c>
      <c r="O306" s="84"/>
      <c r="P306" s="229">
        <f>O306*H306</f>
        <v>0</v>
      </c>
      <c r="Q306" s="229">
        <v>0.0014400000000000001</v>
      </c>
      <c r="R306" s="229">
        <f>Q306*H306</f>
        <v>0.0088704000000000005</v>
      </c>
      <c r="S306" s="229">
        <v>0</v>
      </c>
      <c r="T306" s="230">
        <f>S306*H306</f>
        <v>0</v>
      </c>
      <c r="AR306" s="231" t="s">
        <v>172</v>
      </c>
      <c r="AT306" s="231" t="s">
        <v>167</v>
      </c>
      <c r="AU306" s="231" t="s">
        <v>85</v>
      </c>
      <c r="AY306" s="18" t="s">
        <v>165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8" t="s">
        <v>83</v>
      </c>
      <c r="BK306" s="232">
        <f>ROUND(I306*H306,2)</f>
        <v>0</v>
      </c>
      <c r="BL306" s="18" t="s">
        <v>172</v>
      </c>
      <c r="BM306" s="231" t="s">
        <v>2356</v>
      </c>
    </row>
    <row r="307" s="1" customFormat="1">
      <c r="B307" s="39"/>
      <c r="C307" s="40"/>
      <c r="D307" s="233" t="s">
        <v>174</v>
      </c>
      <c r="E307" s="40"/>
      <c r="F307" s="234" t="s">
        <v>2357</v>
      </c>
      <c r="G307" s="40"/>
      <c r="H307" s="40"/>
      <c r="I307" s="146"/>
      <c r="J307" s="40"/>
      <c r="K307" s="40"/>
      <c r="L307" s="44"/>
      <c r="M307" s="235"/>
      <c r="N307" s="84"/>
      <c r="O307" s="84"/>
      <c r="P307" s="84"/>
      <c r="Q307" s="84"/>
      <c r="R307" s="84"/>
      <c r="S307" s="84"/>
      <c r="T307" s="85"/>
      <c r="AT307" s="18" t="s">
        <v>174</v>
      </c>
      <c r="AU307" s="18" t="s">
        <v>85</v>
      </c>
    </row>
    <row r="308" s="12" customFormat="1">
      <c r="B308" s="236"/>
      <c r="C308" s="237"/>
      <c r="D308" s="233" t="s">
        <v>176</v>
      </c>
      <c r="E308" s="238" t="s">
        <v>19</v>
      </c>
      <c r="F308" s="239" t="s">
        <v>2358</v>
      </c>
      <c r="G308" s="237"/>
      <c r="H308" s="238" t="s">
        <v>19</v>
      </c>
      <c r="I308" s="240"/>
      <c r="J308" s="237"/>
      <c r="K308" s="237"/>
      <c r="L308" s="241"/>
      <c r="M308" s="242"/>
      <c r="N308" s="243"/>
      <c r="O308" s="243"/>
      <c r="P308" s="243"/>
      <c r="Q308" s="243"/>
      <c r="R308" s="243"/>
      <c r="S308" s="243"/>
      <c r="T308" s="244"/>
      <c r="AT308" s="245" t="s">
        <v>176</v>
      </c>
      <c r="AU308" s="245" t="s">
        <v>85</v>
      </c>
      <c r="AV308" s="12" t="s">
        <v>83</v>
      </c>
      <c r="AW308" s="12" t="s">
        <v>37</v>
      </c>
      <c r="AX308" s="12" t="s">
        <v>76</v>
      </c>
      <c r="AY308" s="245" t="s">
        <v>165</v>
      </c>
    </row>
    <row r="309" s="13" customFormat="1">
      <c r="B309" s="246"/>
      <c r="C309" s="247"/>
      <c r="D309" s="233" t="s">
        <v>176</v>
      </c>
      <c r="E309" s="248" t="s">
        <v>19</v>
      </c>
      <c r="F309" s="249" t="s">
        <v>2359</v>
      </c>
      <c r="G309" s="247"/>
      <c r="H309" s="250">
        <v>1.8400000000000001</v>
      </c>
      <c r="I309" s="251"/>
      <c r="J309" s="247"/>
      <c r="K309" s="247"/>
      <c r="L309" s="252"/>
      <c r="M309" s="253"/>
      <c r="N309" s="254"/>
      <c r="O309" s="254"/>
      <c r="P309" s="254"/>
      <c r="Q309" s="254"/>
      <c r="R309" s="254"/>
      <c r="S309" s="254"/>
      <c r="T309" s="255"/>
      <c r="AT309" s="256" t="s">
        <v>176</v>
      </c>
      <c r="AU309" s="256" t="s">
        <v>85</v>
      </c>
      <c r="AV309" s="13" t="s">
        <v>85</v>
      </c>
      <c r="AW309" s="13" t="s">
        <v>37</v>
      </c>
      <c r="AX309" s="13" t="s">
        <v>76</v>
      </c>
      <c r="AY309" s="256" t="s">
        <v>165</v>
      </c>
    </row>
    <row r="310" s="13" customFormat="1">
      <c r="B310" s="246"/>
      <c r="C310" s="247"/>
      <c r="D310" s="233" t="s">
        <v>176</v>
      </c>
      <c r="E310" s="248" t="s">
        <v>19</v>
      </c>
      <c r="F310" s="249" t="s">
        <v>2360</v>
      </c>
      <c r="G310" s="247"/>
      <c r="H310" s="250">
        <v>4.3200000000000003</v>
      </c>
      <c r="I310" s="251"/>
      <c r="J310" s="247"/>
      <c r="K310" s="247"/>
      <c r="L310" s="252"/>
      <c r="M310" s="253"/>
      <c r="N310" s="254"/>
      <c r="O310" s="254"/>
      <c r="P310" s="254"/>
      <c r="Q310" s="254"/>
      <c r="R310" s="254"/>
      <c r="S310" s="254"/>
      <c r="T310" s="255"/>
      <c r="AT310" s="256" t="s">
        <v>176</v>
      </c>
      <c r="AU310" s="256" t="s">
        <v>85</v>
      </c>
      <c r="AV310" s="13" t="s">
        <v>85</v>
      </c>
      <c r="AW310" s="13" t="s">
        <v>37</v>
      </c>
      <c r="AX310" s="13" t="s">
        <v>76</v>
      </c>
      <c r="AY310" s="256" t="s">
        <v>165</v>
      </c>
    </row>
    <row r="311" s="14" customFormat="1">
      <c r="B311" s="257"/>
      <c r="C311" s="258"/>
      <c r="D311" s="233" t="s">
        <v>176</v>
      </c>
      <c r="E311" s="259" t="s">
        <v>19</v>
      </c>
      <c r="F311" s="260" t="s">
        <v>181</v>
      </c>
      <c r="G311" s="258"/>
      <c r="H311" s="261">
        <v>6.1600000000000001</v>
      </c>
      <c r="I311" s="262"/>
      <c r="J311" s="258"/>
      <c r="K311" s="258"/>
      <c r="L311" s="263"/>
      <c r="M311" s="264"/>
      <c r="N311" s="265"/>
      <c r="O311" s="265"/>
      <c r="P311" s="265"/>
      <c r="Q311" s="265"/>
      <c r="R311" s="265"/>
      <c r="S311" s="265"/>
      <c r="T311" s="266"/>
      <c r="AT311" s="267" t="s">
        <v>176</v>
      </c>
      <c r="AU311" s="267" t="s">
        <v>85</v>
      </c>
      <c r="AV311" s="14" t="s">
        <v>172</v>
      </c>
      <c r="AW311" s="14" t="s">
        <v>37</v>
      </c>
      <c r="AX311" s="14" t="s">
        <v>83</v>
      </c>
      <c r="AY311" s="267" t="s">
        <v>165</v>
      </c>
    </row>
    <row r="312" s="1" customFormat="1" ht="16.5" customHeight="1">
      <c r="B312" s="39"/>
      <c r="C312" s="220" t="s">
        <v>439</v>
      </c>
      <c r="D312" s="220" t="s">
        <v>167</v>
      </c>
      <c r="E312" s="221" t="s">
        <v>2361</v>
      </c>
      <c r="F312" s="222" t="s">
        <v>2362</v>
      </c>
      <c r="G312" s="223" t="s">
        <v>170</v>
      </c>
      <c r="H312" s="224">
        <v>6.1600000000000001</v>
      </c>
      <c r="I312" s="225"/>
      <c r="J312" s="226">
        <f>ROUND(I312*H312,2)</f>
        <v>0</v>
      </c>
      <c r="K312" s="222" t="s">
        <v>171</v>
      </c>
      <c r="L312" s="44"/>
      <c r="M312" s="227" t="s">
        <v>19</v>
      </c>
      <c r="N312" s="228" t="s">
        <v>47</v>
      </c>
      <c r="O312" s="84"/>
      <c r="P312" s="229">
        <f>O312*H312</f>
        <v>0</v>
      </c>
      <c r="Q312" s="229">
        <v>4.0000000000000003E-05</v>
      </c>
      <c r="R312" s="229">
        <f>Q312*H312</f>
        <v>0.00024640000000000003</v>
      </c>
      <c r="S312" s="229">
        <v>0</v>
      </c>
      <c r="T312" s="230">
        <f>S312*H312</f>
        <v>0</v>
      </c>
      <c r="AR312" s="231" t="s">
        <v>172</v>
      </c>
      <c r="AT312" s="231" t="s">
        <v>167</v>
      </c>
      <c r="AU312" s="231" t="s">
        <v>85</v>
      </c>
      <c r="AY312" s="18" t="s">
        <v>165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8" t="s">
        <v>83</v>
      </c>
      <c r="BK312" s="232">
        <f>ROUND(I312*H312,2)</f>
        <v>0</v>
      </c>
      <c r="BL312" s="18" t="s">
        <v>172</v>
      </c>
      <c r="BM312" s="231" t="s">
        <v>2363</v>
      </c>
    </row>
    <row r="313" s="1" customFormat="1">
      <c r="B313" s="39"/>
      <c r="C313" s="40"/>
      <c r="D313" s="233" t="s">
        <v>174</v>
      </c>
      <c r="E313" s="40"/>
      <c r="F313" s="234" t="s">
        <v>2364</v>
      </c>
      <c r="G313" s="40"/>
      <c r="H313" s="40"/>
      <c r="I313" s="146"/>
      <c r="J313" s="40"/>
      <c r="K313" s="40"/>
      <c r="L313" s="44"/>
      <c r="M313" s="235"/>
      <c r="N313" s="84"/>
      <c r="O313" s="84"/>
      <c r="P313" s="84"/>
      <c r="Q313" s="84"/>
      <c r="R313" s="84"/>
      <c r="S313" s="84"/>
      <c r="T313" s="85"/>
      <c r="AT313" s="18" t="s">
        <v>174</v>
      </c>
      <c r="AU313" s="18" t="s">
        <v>85</v>
      </c>
    </row>
    <row r="314" s="13" customFormat="1">
      <c r="B314" s="246"/>
      <c r="C314" s="247"/>
      <c r="D314" s="233" t="s">
        <v>176</v>
      </c>
      <c r="E314" s="248" t="s">
        <v>19</v>
      </c>
      <c r="F314" s="249" t="s">
        <v>2365</v>
      </c>
      <c r="G314" s="247"/>
      <c r="H314" s="250">
        <v>6.1600000000000001</v>
      </c>
      <c r="I314" s="251"/>
      <c r="J314" s="247"/>
      <c r="K314" s="247"/>
      <c r="L314" s="252"/>
      <c r="M314" s="253"/>
      <c r="N314" s="254"/>
      <c r="O314" s="254"/>
      <c r="P314" s="254"/>
      <c r="Q314" s="254"/>
      <c r="R314" s="254"/>
      <c r="S314" s="254"/>
      <c r="T314" s="255"/>
      <c r="AT314" s="256" t="s">
        <v>176</v>
      </c>
      <c r="AU314" s="256" t="s">
        <v>85</v>
      </c>
      <c r="AV314" s="13" t="s">
        <v>85</v>
      </c>
      <c r="AW314" s="13" t="s">
        <v>37</v>
      </c>
      <c r="AX314" s="13" t="s">
        <v>76</v>
      </c>
      <c r="AY314" s="256" t="s">
        <v>165</v>
      </c>
    </row>
    <row r="315" s="14" customFormat="1">
      <c r="B315" s="257"/>
      <c r="C315" s="258"/>
      <c r="D315" s="233" t="s">
        <v>176</v>
      </c>
      <c r="E315" s="259" t="s">
        <v>19</v>
      </c>
      <c r="F315" s="260" t="s">
        <v>181</v>
      </c>
      <c r="G315" s="258"/>
      <c r="H315" s="261">
        <v>6.1600000000000001</v>
      </c>
      <c r="I315" s="262"/>
      <c r="J315" s="258"/>
      <c r="K315" s="258"/>
      <c r="L315" s="263"/>
      <c r="M315" s="264"/>
      <c r="N315" s="265"/>
      <c r="O315" s="265"/>
      <c r="P315" s="265"/>
      <c r="Q315" s="265"/>
      <c r="R315" s="265"/>
      <c r="S315" s="265"/>
      <c r="T315" s="266"/>
      <c r="AT315" s="267" t="s">
        <v>176</v>
      </c>
      <c r="AU315" s="267" t="s">
        <v>85</v>
      </c>
      <c r="AV315" s="14" t="s">
        <v>172</v>
      </c>
      <c r="AW315" s="14" t="s">
        <v>37</v>
      </c>
      <c r="AX315" s="14" t="s">
        <v>83</v>
      </c>
      <c r="AY315" s="267" t="s">
        <v>165</v>
      </c>
    </row>
    <row r="316" s="1" customFormat="1" ht="16.5" customHeight="1">
      <c r="B316" s="39"/>
      <c r="C316" s="220" t="s">
        <v>446</v>
      </c>
      <c r="D316" s="220" t="s">
        <v>167</v>
      </c>
      <c r="E316" s="221" t="s">
        <v>2366</v>
      </c>
      <c r="F316" s="222" t="s">
        <v>2367</v>
      </c>
      <c r="G316" s="223" t="s">
        <v>219</v>
      </c>
      <c r="H316" s="224">
        <v>5.5579999999999998</v>
      </c>
      <c r="I316" s="225"/>
      <c r="J316" s="226">
        <f>ROUND(I316*H316,2)</f>
        <v>0</v>
      </c>
      <c r="K316" s="222" t="s">
        <v>171</v>
      </c>
      <c r="L316" s="44"/>
      <c r="M316" s="227" t="s">
        <v>19</v>
      </c>
      <c r="N316" s="228" t="s">
        <v>47</v>
      </c>
      <c r="O316" s="84"/>
      <c r="P316" s="229">
        <f>O316*H316</f>
        <v>0</v>
      </c>
      <c r="Q316" s="229">
        <v>2.45329</v>
      </c>
      <c r="R316" s="229">
        <f>Q316*H316</f>
        <v>13.63538582</v>
      </c>
      <c r="S316" s="229">
        <v>0</v>
      </c>
      <c r="T316" s="230">
        <f>S316*H316</f>
        <v>0</v>
      </c>
      <c r="AR316" s="231" t="s">
        <v>172</v>
      </c>
      <c r="AT316" s="231" t="s">
        <v>167</v>
      </c>
      <c r="AU316" s="231" t="s">
        <v>85</v>
      </c>
      <c r="AY316" s="18" t="s">
        <v>165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8" t="s">
        <v>83</v>
      </c>
      <c r="BK316" s="232">
        <f>ROUND(I316*H316,2)</f>
        <v>0</v>
      </c>
      <c r="BL316" s="18" t="s">
        <v>172</v>
      </c>
      <c r="BM316" s="231" t="s">
        <v>2368</v>
      </c>
    </row>
    <row r="317" s="1" customFormat="1">
      <c r="B317" s="39"/>
      <c r="C317" s="40"/>
      <c r="D317" s="233" t="s">
        <v>174</v>
      </c>
      <c r="E317" s="40"/>
      <c r="F317" s="234" t="s">
        <v>2369</v>
      </c>
      <c r="G317" s="40"/>
      <c r="H317" s="40"/>
      <c r="I317" s="146"/>
      <c r="J317" s="40"/>
      <c r="K317" s="40"/>
      <c r="L317" s="44"/>
      <c r="M317" s="235"/>
      <c r="N317" s="84"/>
      <c r="O317" s="84"/>
      <c r="P317" s="84"/>
      <c r="Q317" s="84"/>
      <c r="R317" s="84"/>
      <c r="S317" s="84"/>
      <c r="T317" s="85"/>
      <c r="AT317" s="18" t="s">
        <v>174</v>
      </c>
      <c r="AU317" s="18" t="s">
        <v>85</v>
      </c>
    </row>
    <row r="318" s="12" customFormat="1">
      <c r="B318" s="236"/>
      <c r="C318" s="237"/>
      <c r="D318" s="233" t="s">
        <v>176</v>
      </c>
      <c r="E318" s="238" t="s">
        <v>19</v>
      </c>
      <c r="F318" s="239" t="s">
        <v>2370</v>
      </c>
      <c r="G318" s="237"/>
      <c r="H318" s="238" t="s">
        <v>19</v>
      </c>
      <c r="I318" s="240"/>
      <c r="J318" s="237"/>
      <c r="K318" s="237"/>
      <c r="L318" s="241"/>
      <c r="M318" s="242"/>
      <c r="N318" s="243"/>
      <c r="O318" s="243"/>
      <c r="P318" s="243"/>
      <c r="Q318" s="243"/>
      <c r="R318" s="243"/>
      <c r="S318" s="243"/>
      <c r="T318" s="244"/>
      <c r="AT318" s="245" t="s">
        <v>176</v>
      </c>
      <c r="AU318" s="245" t="s">
        <v>85</v>
      </c>
      <c r="AV318" s="12" t="s">
        <v>83</v>
      </c>
      <c r="AW318" s="12" t="s">
        <v>37</v>
      </c>
      <c r="AX318" s="12" t="s">
        <v>76</v>
      </c>
      <c r="AY318" s="245" t="s">
        <v>165</v>
      </c>
    </row>
    <row r="319" s="13" customFormat="1">
      <c r="B319" s="246"/>
      <c r="C319" s="247"/>
      <c r="D319" s="233" t="s">
        <v>176</v>
      </c>
      <c r="E319" s="248" t="s">
        <v>19</v>
      </c>
      <c r="F319" s="249" t="s">
        <v>2371</v>
      </c>
      <c r="G319" s="247"/>
      <c r="H319" s="250">
        <v>2.1669999999999998</v>
      </c>
      <c r="I319" s="251"/>
      <c r="J319" s="247"/>
      <c r="K319" s="247"/>
      <c r="L319" s="252"/>
      <c r="M319" s="253"/>
      <c r="N319" s="254"/>
      <c r="O319" s="254"/>
      <c r="P319" s="254"/>
      <c r="Q319" s="254"/>
      <c r="R319" s="254"/>
      <c r="S319" s="254"/>
      <c r="T319" s="255"/>
      <c r="AT319" s="256" t="s">
        <v>176</v>
      </c>
      <c r="AU319" s="256" t="s">
        <v>85</v>
      </c>
      <c r="AV319" s="13" t="s">
        <v>85</v>
      </c>
      <c r="AW319" s="13" t="s">
        <v>37</v>
      </c>
      <c r="AX319" s="13" t="s">
        <v>76</v>
      </c>
      <c r="AY319" s="256" t="s">
        <v>165</v>
      </c>
    </row>
    <row r="320" s="13" customFormat="1">
      <c r="B320" s="246"/>
      <c r="C320" s="247"/>
      <c r="D320" s="233" t="s">
        <v>176</v>
      </c>
      <c r="E320" s="248" t="s">
        <v>19</v>
      </c>
      <c r="F320" s="249" t="s">
        <v>2372</v>
      </c>
      <c r="G320" s="247"/>
      <c r="H320" s="250">
        <v>3.391</v>
      </c>
      <c r="I320" s="251"/>
      <c r="J320" s="247"/>
      <c r="K320" s="247"/>
      <c r="L320" s="252"/>
      <c r="M320" s="253"/>
      <c r="N320" s="254"/>
      <c r="O320" s="254"/>
      <c r="P320" s="254"/>
      <c r="Q320" s="254"/>
      <c r="R320" s="254"/>
      <c r="S320" s="254"/>
      <c r="T320" s="255"/>
      <c r="AT320" s="256" t="s">
        <v>176</v>
      </c>
      <c r="AU320" s="256" t="s">
        <v>85</v>
      </c>
      <c r="AV320" s="13" t="s">
        <v>85</v>
      </c>
      <c r="AW320" s="13" t="s">
        <v>37</v>
      </c>
      <c r="AX320" s="13" t="s">
        <v>76</v>
      </c>
      <c r="AY320" s="256" t="s">
        <v>165</v>
      </c>
    </row>
    <row r="321" s="14" customFormat="1">
      <c r="B321" s="257"/>
      <c r="C321" s="258"/>
      <c r="D321" s="233" t="s">
        <v>176</v>
      </c>
      <c r="E321" s="259" t="s">
        <v>19</v>
      </c>
      <c r="F321" s="260" t="s">
        <v>181</v>
      </c>
      <c r="G321" s="258"/>
      <c r="H321" s="261">
        <v>5.5579999999999998</v>
      </c>
      <c r="I321" s="262"/>
      <c r="J321" s="258"/>
      <c r="K321" s="258"/>
      <c r="L321" s="263"/>
      <c r="M321" s="264"/>
      <c r="N321" s="265"/>
      <c r="O321" s="265"/>
      <c r="P321" s="265"/>
      <c r="Q321" s="265"/>
      <c r="R321" s="265"/>
      <c r="S321" s="265"/>
      <c r="T321" s="266"/>
      <c r="AT321" s="267" t="s">
        <v>176</v>
      </c>
      <c r="AU321" s="267" t="s">
        <v>85</v>
      </c>
      <c r="AV321" s="14" t="s">
        <v>172</v>
      </c>
      <c r="AW321" s="14" t="s">
        <v>37</v>
      </c>
      <c r="AX321" s="14" t="s">
        <v>83</v>
      </c>
      <c r="AY321" s="267" t="s">
        <v>165</v>
      </c>
    </row>
    <row r="322" s="1" customFormat="1" ht="16.5" customHeight="1">
      <c r="B322" s="39"/>
      <c r="C322" s="220" t="s">
        <v>456</v>
      </c>
      <c r="D322" s="220" t="s">
        <v>167</v>
      </c>
      <c r="E322" s="221" t="s">
        <v>2373</v>
      </c>
      <c r="F322" s="222" t="s">
        <v>2374</v>
      </c>
      <c r="G322" s="223" t="s">
        <v>170</v>
      </c>
      <c r="H322" s="224">
        <v>22.231000000000002</v>
      </c>
      <c r="I322" s="225"/>
      <c r="J322" s="226">
        <f>ROUND(I322*H322,2)</f>
        <v>0</v>
      </c>
      <c r="K322" s="222" t="s">
        <v>171</v>
      </c>
      <c r="L322" s="44"/>
      <c r="M322" s="227" t="s">
        <v>19</v>
      </c>
      <c r="N322" s="228" t="s">
        <v>47</v>
      </c>
      <c r="O322" s="84"/>
      <c r="P322" s="229">
        <f>O322*H322</f>
        <v>0</v>
      </c>
      <c r="Q322" s="229">
        <v>0.0040800000000000003</v>
      </c>
      <c r="R322" s="229">
        <f>Q322*H322</f>
        <v>0.090702480000000016</v>
      </c>
      <c r="S322" s="229">
        <v>0</v>
      </c>
      <c r="T322" s="230">
        <f>S322*H322</f>
        <v>0</v>
      </c>
      <c r="AR322" s="231" t="s">
        <v>172</v>
      </c>
      <c r="AT322" s="231" t="s">
        <v>167</v>
      </c>
      <c r="AU322" s="231" t="s">
        <v>85</v>
      </c>
      <c r="AY322" s="18" t="s">
        <v>165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18" t="s">
        <v>83</v>
      </c>
      <c r="BK322" s="232">
        <f>ROUND(I322*H322,2)</f>
        <v>0</v>
      </c>
      <c r="BL322" s="18" t="s">
        <v>172</v>
      </c>
      <c r="BM322" s="231" t="s">
        <v>2375</v>
      </c>
    </row>
    <row r="323" s="1" customFormat="1">
      <c r="B323" s="39"/>
      <c r="C323" s="40"/>
      <c r="D323" s="233" t="s">
        <v>174</v>
      </c>
      <c r="E323" s="40"/>
      <c r="F323" s="234" t="s">
        <v>2376</v>
      </c>
      <c r="G323" s="40"/>
      <c r="H323" s="40"/>
      <c r="I323" s="146"/>
      <c r="J323" s="40"/>
      <c r="K323" s="40"/>
      <c r="L323" s="44"/>
      <c r="M323" s="235"/>
      <c r="N323" s="84"/>
      <c r="O323" s="84"/>
      <c r="P323" s="84"/>
      <c r="Q323" s="84"/>
      <c r="R323" s="84"/>
      <c r="S323" s="84"/>
      <c r="T323" s="85"/>
      <c r="AT323" s="18" t="s">
        <v>174</v>
      </c>
      <c r="AU323" s="18" t="s">
        <v>85</v>
      </c>
    </row>
    <row r="324" s="12" customFormat="1">
      <c r="B324" s="236"/>
      <c r="C324" s="237"/>
      <c r="D324" s="233" t="s">
        <v>176</v>
      </c>
      <c r="E324" s="238" t="s">
        <v>19</v>
      </c>
      <c r="F324" s="239" t="s">
        <v>2377</v>
      </c>
      <c r="G324" s="237"/>
      <c r="H324" s="238" t="s">
        <v>19</v>
      </c>
      <c r="I324" s="240"/>
      <c r="J324" s="237"/>
      <c r="K324" s="237"/>
      <c r="L324" s="241"/>
      <c r="M324" s="242"/>
      <c r="N324" s="243"/>
      <c r="O324" s="243"/>
      <c r="P324" s="243"/>
      <c r="Q324" s="243"/>
      <c r="R324" s="243"/>
      <c r="S324" s="243"/>
      <c r="T324" s="244"/>
      <c r="AT324" s="245" t="s">
        <v>176</v>
      </c>
      <c r="AU324" s="245" t="s">
        <v>85</v>
      </c>
      <c r="AV324" s="12" t="s">
        <v>83</v>
      </c>
      <c r="AW324" s="12" t="s">
        <v>37</v>
      </c>
      <c r="AX324" s="12" t="s">
        <v>76</v>
      </c>
      <c r="AY324" s="245" t="s">
        <v>165</v>
      </c>
    </row>
    <row r="325" s="13" customFormat="1">
      <c r="B325" s="246"/>
      <c r="C325" s="247"/>
      <c r="D325" s="233" t="s">
        <v>176</v>
      </c>
      <c r="E325" s="248" t="s">
        <v>19</v>
      </c>
      <c r="F325" s="249" t="s">
        <v>2378</v>
      </c>
      <c r="G325" s="247"/>
      <c r="H325" s="250">
        <v>8.6660000000000004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5"/>
      <c r="AT325" s="256" t="s">
        <v>176</v>
      </c>
      <c r="AU325" s="256" t="s">
        <v>85</v>
      </c>
      <c r="AV325" s="13" t="s">
        <v>85</v>
      </c>
      <c r="AW325" s="13" t="s">
        <v>37</v>
      </c>
      <c r="AX325" s="13" t="s">
        <v>76</v>
      </c>
      <c r="AY325" s="256" t="s">
        <v>165</v>
      </c>
    </row>
    <row r="326" s="13" customFormat="1">
      <c r="B326" s="246"/>
      <c r="C326" s="247"/>
      <c r="D326" s="233" t="s">
        <v>176</v>
      </c>
      <c r="E326" s="248" t="s">
        <v>19</v>
      </c>
      <c r="F326" s="249" t="s">
        <v>2379</v>
      </c>
      <c r="G326" s="247"/>
      <c r="H326" s="250">
        <v>13.565</v>
      </c>
      <c r="I326" s="251"/>
      <c r="J326" s="247"/>
      <c r="K326" s="247"/>
      <c r="L326" s="252"/>
      <c r="M326" s="253"/>
      <c r="N326" s="254"/>
      <c r="O326" s="254"/>
      <c r="P326" s="254"/>
      <c r="Q326" s="254"/>
      <c r="R326" s="254"/>
      <c r="S326" s="254"/>
      <c r="T326" s="255"/>
      <c r="AT326" s="256" t="s">
        <v>176</v>
      </c>
      <c r="AU326" s="256" t="s">
        <v>85</v>
      </c>
      <c r="AV326" s="13" t="s">
        <v>85</v>
      </c>
      <c r="AW326" s="13" t="s">
        <v>37</v>
      </c>
      <c r="AX326" s="13" t="s">
        <v>76</v>
      </c>
      <c r="AY326" s="256" t="s">
        <v>165</v>
      </c>
    </row>
    <row r="327" s="14" customFormat="1">
      <c r="B327" s="257"/>
      <c r="C327" s="258"/>
      <c r="D327" s="233" t="s">
        <v>176</v>
      </c>
      <c r="E327" s="259" t="s">
        <v>19</v>
      </c>
      <c r="F327" s="260" t="s">
        <v>181</v>
      </c>
      <c r="G327" s="258"/>
      <c r="H327" s="261">
        <v>22.231000000000002</v>
      </c>
      <c r="I327" s="262"/>
      <c r="J327" s="258"/>
      <c r="K327" s="258"/>
      <c r="L327" s="263"/>
      <c r="M327" s="264"/>
      <c r="N327" s="265"/>
      <c r="O327" s="265"/>
      <c r="P327" s="265"/>
      <c r="Q327" s="265"/>
      <c r="R327" s="265"/>
      <c r="S327" s="265"/>
      <c r="T327" s="266"/>
      <c r="AT327" s="267" t="s">
        <v>176</v>
      </c>
      <c r="AU327" s="267" t="s">
        <v>85</v>
      </c>
      <c r="AV327" s="14" t="s">
        <v>172</v>
      </c>
      <c r="AW327" s="14" t="s">
        <v>37</v>
      </c>
      <c r="AX327" s="14" t="s">
        <v>83</v>
      </c>
      <c r="AY327" s="267" t="s">
        <v>165</v>
      </c>
    </row>
    <row r="328" s="1" customFormat="1" ht="16.5" customHeight="1">
      <c r="B328" s="39"/>
      <c r="C328" s="220" t="s">
        <v>463</v>
      </c>
      <c r="D328" s="220" t="s">
        <v>167</v>
      </c>
      <c r="E328" s="221" t="s">
        <v>2380</v>
      </c>
      <c r="F328" s="222" t="s">
        <v>2381</v>
      </c>
      <c r="G328" s="223" t="s">
        <v>170</v>
      </c>
      <c r="H328" s="224">
        <v>22.231000000000002</v>
      </c>
      <c r="I328" s="225"/>
      <c r="J328" s="226">
        <f>ROUND(I328*H328,2)</f>
        <v>0</v>
      </c>
      <c r="K328" s="222" t="s">
        <v>171</v>
      </c>
      <c r="L328" s="44"/>
      <c r="M328" s="227" t="s">
        <v>19</v>
      </c>
      <c r="N328" s="228" t="s">
        <v>47</v>
      </c>
      <c r="O328" s="84"/>
      <c r="P328" s="229">
        <f>O328*H328</f>
        <v>0</v>
      </c>
      <c r="Q328" s="229">
        <v>0</v>
      </c>
      <c r="R328" s="229">
        <f>Q328*H328</f>
        <v>0</v>
      </c>
      <c r="S328" s="229">
        <v>0</v>
      </c>
      <c r="T328" s="230">
        <f>S328*H328</f>
        <v>0</v>
      </c>
      <c r="AR328" s="231" t="s">
        <v>172</v>
      </c>
      <c r="AT328" s="231" t="s">
        <v>167</v>
      </c>
      <c r="AU328" s="231" t="s">
        <v>85</v>
      </c>
      <c r="AY328" s="18" t="s">
        <v>165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18" t="s">
        <v>83</v>
      </c>
      <c r="BK328" s="232">
        <f>ROUND(I328*H328,2)</f>
        <v>0</v>
      </c>
      <c r="BL328" s="18" t="s">
        <v>172</v>
      </c>
      <c r="BM328" s="231" t="s">
        <v>2382</v>
      </c>
    </row>
    <row r="329" s="1" customFormat="1">
      <c r="B329" s="39"/>
      <c r="C329" s="40"/>
      <c r="D329" s="233" t="s">
        <v>174</v>
      </c>
      <c r="E329" s="40"/>
      <c r="F329" s="234" t="s">
        <v>2383</v>
      </c>
      <c r="G329" s="40"/>
      <c r="H329" s="40"/>
      <c r="I329" s="146"/>
      <c r="J329" s="40"/>
      <c r="K329" s="40"/>
      <c r="L329" s="44"/>
      <c r="M329" s="235"/>
      <c r="N329" s="84"/>
      <c r="O329" s="84"/>
      <c r="P329" s="84"/>
      <c r="Q329" s="84"/>
      <c r="R329" s="84"/>
      <c r="S329" s="84"/>
      <c r="T329" s="85"/>
      <c r="AT329" s="18" t="s">
        <v>174</v>
      </c>
      <c r="AU329" s="18" t="s">
        <v>85</v>
      </c>
    </row>
    <row r="330" s="13" customFormat="1">
      <c r="B330" s="246"/>
      <c r="C330" s="247"/>
      <c r="D330" s="233" t="s">
        <v>176</v>
      </c>
      <c r="E330" s="248" t="s">
        <v>19</v>
      </c>
      <c r="F330" s="249" t="s">
        <v>2384</v>
      </c>
      <c r="G330" s="247"/>
      <c r="H330" s="250">
        <v>22.231000000000002</v>
      </c>
      <c r="I330" s="251"/>
      <c r="J330" s="247"/>
      <c r="K330" s="247"/>
      <c r="L330" s="252"/>
      <c r="M330" s="253"/>
      <c r="N330" s="254"/>
      <c r="O330" s="254"/>
      <c r="P330" s="254"/>
      <c r="Q330" s="254"/>
      <c r="R330" s="254"/>
      <c r="S330" s="254"/>
      <c r="T330" s="255"/>
      <c r="AT330" s="256" t="s">
        <v>176</v>
      </c>
      <c r="AU330" s="256" t="s">
        <v>85</v>
      </c>
      <c r="AV330" s="13" t="s">
        <v>85</v>
      </c>
      <c r="AW330" s="13" t="s">
        <v>37</v>
      </c>
      <c r="AX330" s="13" t="s">
        <v>76</v>
      </c>
      <c r="AY330" s="256" t="s">
        <v>165</v>
      </c>
    </row>
    <row r="331" s="14" customFormat="1">
      <c r="B331" s="257"/>
      <c r="C331" s="258"/>
      <c r="D331" s="233" t="s">
        <v>176</v>
      </c>
      <c r="E331" s="259" t="s">
        <v>19</v>
      </c>
      <c r="F331" s="260" t="s">
        <v>181</v>
      </c>
      <c r="G331" s="258"/>
      <c r="H331" s="261">
        <v>22.231000000000002</v>
      </c>
      <c r="I331" s="262"/>
      <c r="J331" s="258"/>
      <c r="K331" s="258"/>
      <c r="L331" s="263"/>
      <c r="M331" s="264"/>
      <c r="N331" s="265"/>
      <c r="O331" s="265"/>
      <c r="P331" s="265"/>
      <c r="Q331" s="265"/>
      <c r="R331" s="265"/>
      <c r="S331" s="265"/>
      <c r="T331" s="266"/>
      <c r="AT331" s="267" t="s">
        <v>176</v>
      </c>
      <c r="AU331" s="267" t="s">
        <v>85</v>
      </c>
      <c r="AV331" s="14" t="s">
        <v>172</v>
      </c>
      <c r="AW331" s="14" t="s">
        <v>37</v>
      </c>
      <c r="AX331" s="14" t="s">
        <v>83</v>
      </c>
      <c r="AY331" s="267" t="s">
        <v>165</v>
      </c>
    </row>
    <row r="332" s="11" customFormat="1" ht="22.8" customHeight="1">
      <c r="B332" s="204"/>
      <c r="C332" s="205"/>
      <c r="D332" s="206" t="s">
        <v>75</v>
      </c>
      <c r="E332" s="218" t="s">
        <v>202</v>
      </c>
      <c r="F332" s="218" t="s">
        <v>445</v>
      </c>
      <c r="G332" s="205"/>
      <c r="H332" s="205"/>
      <c r="I332" s="208"/>
      <c r="J332" s="219">
        <f>BK332</f>
        <v>0</v>
      </c>
      <c r="K332" s="205"/>
      <c r="L332" s="210"/>
      <c r="M332" s="211"/>
      <c r="N332" s="212"/>
      <c r="O332" s="212"/>
      <c r="P332" s="213">
        <f>SUM(P333:P352)</f>
        <v>0</v>
      </c>
      <c r="Q332" s="212"/>
      <c r="R332" s="213">
        <f>SUM(R333:R352)</f>
        <v>18.216474999999999</v>
      </c>
      <c r="S332" s="212"/>
      <c r="T332" s="214">
        <f>SUM(T333:T352)</f>
        <v>0</v>
      </c>
      <c r="AR332" s="215" t="s">
        <v>83</v>
      </c>
      <c r="AT332" s="216" t="s">
        <v>75</v>
      </c>
      <c r="AU332" s="216" t="s">
        <v>83</v>
      </c>
      <c r="AY332" s="215" t="s">
        <v>165</v>
      </c>
      <c r="BK332" s="217">
        <f>SUM(BK333:BK352)</f>
        <v>0</v>
      </c>
    </row>
    <row r="333" s="1" customFormat="1" ht="16.5" customHeight="1">
      <c r="B333" s="39"/>
      <c r="C333" s="220" t="s">
        <v>471</v>
      </c>
      <c r="D333" s="220" t="s">
        <v>167</v>
      </c>
      <c r="E333" s="221" t="s">
        <v>457</v>
      </c>
      <c r="F333" s="222" t="s">
        <v>458</v>
      </c>
      <c r="G333" s="223" t="s">
        <v>170</v>
      </c>
      <c r="H333" s="224">
        <v>67.829999999999998</v>
      </c>
      <c r="I333" s="225"/>
      <c r="J333" s="226">
        <f>ROUND(I333*H333,2)</f>
        <v>0</v>
      </c>
      <c r="K333" s="222" t="s">
        <v>171</v>
      </c>
      <c r="L333" s="44"/>
      <c r="M333" s="227" t="s">
        <v>19</v>
      </c>
      <c r="N333" s="228" t="s">
        <v>47</v>
      </c>
      <c r="O333" s="84"/>
      <c r="P333" s="229">
        <f>O333*H333</f>
        <v>0</v>
      </c>
      <c r="Q333" s="229">
        <v>0</v>
      </c>
      <c r="R333" s="229">
        <f>Q333*H333</f>
        <v>0</v>
      </c>
      <c r="S333" s="229">
        <v>0</v>
      </c>
      <c r="T333" s="230">
        <f>S333*H333</f>
        <v>0</v>
      </c>
      <c r="AR333" s="231" t="s">
        <v>172</v>
      </c>
      <c r="AT333" s="231" t="s">
        <v>167</v>
      </c>
      <c r="AU333" s="231" t="s">
        <v>85</v>
      </c>
      <c r="AY333" s="18" t="s">
        <v>165</v>
      </c>
      <c r="BE333" s="232">
        <f>IF(N333="základní",J333,0)</f>
        <v>0</v>
      </c>
      <c r="BF333" s="232">
        <f>IF(N333="snížená",J333,0)</f>
        <v>0</v>
      </c>
      <c r="BG333" s="232">
        <f>IF(N333="zákl. přenesená",J333,0)</f>
        <v>0</v>
      </c>
      <c r="BH333" s="232">
        <f>IF(N333="sníž. přenesená",J333,0)</f>
        <v>0</v>
      </c>
      <c r="BI333" s="232">
        <f>IF(N333="nulová",J333,0)</f>
        <v>0</v>
      </c>
      <c r="BJ333" s="18" t="s">
        <v>83</v>
      </c>
      <c r="BK333" s="232">
        <f>ROUND(I333*H333,2)</f>
        <v>0</v>
      </c>
      <c r="BL333" s="18" t="s">
        <v>172</v>
      </c>
      <c r="BM333" s="231" t="s">
        <v>2385</v>
      </c>
    </row>
    <row r="334" s="1" customFormat="1">
      <c r="B334" s="39"/>
      <c r="C334" s="40"/>
      <c r="D334" s="233" t="s">
        <v>174</v>
      </c>
      <c r="E334" s="40"/>
      <c r="F334" s="234" t="s">
        <v>460</v>
      </c>
      <c r="G334" s="40"/>
      <c r="H334" s="40"/>
      <c r="I334" s="146"/>
      <c r="J334" s="40"/>
      <c r="K334" s="40"/>
      <c r="L334" s="44"/>
      <c r="M334" s="235"/>
      <c r="N334" s="84"/>
      <c r="O334" s="84"/>
      <c r="P334" s="84"/>
      <c r="Q334" s="84"/>
      <c r="R334" s="84"/>
      <c r="S334" s="84"/>
      <c r="T334" s="85"/>
      <c r="AT334" s="18" t="s">
        <v>174</v>
      </c>
      <c r="AU334" s="18" t="s">
        <v>85</v>
      </c>
    </row>
    <row r="335" s="12" customFormat="1">
      <c r="B335" s="236"/>
      <c r="C335" s="237"/>
      <c r="D335" s="233" t="s">
        <v>176</v>
      </c>
      <c r="E335" s="238" t="s">
        <v>19</v>
      </c>
      <c r="F335" s="239" t="s">
        <v>2386</v>
      </c>
      <c r="G335" s="237"/>
      <c r="H335" s="238" t="s">
        <v>19</v>
      </c>
      <c r="I335" s="240"/>
      <c r="J335" s="237"/>
      <c r="K335" s="237"/>
      <c r="L335" s="241"/>
      <c r="M335" s="242"/>
      <c r="N335" s="243"/>
      <c r="O335" s="243"/>
      <c r="P335" s="243"/>
      <c r="Q335" s="243"/>
      <c r="R335" s="243"/>
      <c r="S335" s="243"/>
      <c r="T335" s="244"/>
      <c r="AT335" s="245" t="s">
        <v>176</v>
      </c>
      <c r="AU335" s="245" t="s">
        <v>85</v>
      </c>
      <c r="AV335" s="12" t="s">
        <v>83</v>
      </c>
      <c r="AW335" s="12" t="s">
        <v>37</v>
      </c>
      <c r="AX335" s="12" t="s">
        <v>76</v>
      </c>
      <c r="AY335" s="245" t="s">
        <v>165</v>
      </c>
    </row>
    <row r="336" s="13" customFormat="1">
      <c r="B336" s="246"/>
      <c r="C336" s="247"/>
      <c r="D336" s="233" t="s">
        <v>176</v>
      </c>
      <c r="E336" s="248" t="s">
        <v>19</v>
      </c>
      <c r="F336" s="249" t="s">
        <v>2387</v>
      </c>
      <c r="G336" s="247"/>
      <c r="H336" s="250">
        <v>67.829999999999998</v>
      </c>
      <c r="I336" s="251"/>
      <c r="J336" s="247"/>
      <c r="K336" s="247"/>
      <c r="L336" s="252"/>
      <c r="M336" s="253"/>
      <c r="N336" s="254"/>
      <c r="O336" s="254"/>
      <c r="P336" s="254"/>
      <c r="Q336" s="254"/>
      <c r="R336" s="254"/>
      <c r="S336" s="254"/>
      <c r="T336" s="255"/>
      <c r="AT336" s="256" t="s">
        <v>176</v>
      </c>
      <c r="AU336" s="256" t="s">
        <v>85</v>
      </c>
      <c r="AV336" s="13" t="s">
        <v>85</v>
      </c>
      <c r="AW336" s="13" t="s">
        <v>37</v>
      </c>
      <c r="AX336" s="13" t="s">
        <v>76</v>
      </c>
      <c r="AY336" s="256" t="s">
        <v>165</v>
      </c>
    </row>
    <row r="337" s="14" customFormat="1">
      <c r="B337" s="257"/>
      <c r="C337" s="258"/>
      <c r="D337" s="233" t="s">
        <v>176</v>
      </c>
      <c r="E337" s="259" t="s">
        <v>19</v>
      </c>
      <c r="F337" s="260" t="s">
        <v>181</v>
      </c>
      <c r="G337" s="258"/>
      <c r="H337" s="261">
        <v>67.829999999999998</v>
      </c>
      <c r="I337" s="262"/>
      <c r="J337" s="258"/>
      <c r="K337" s="258"/>
      <c r="L337" s="263"/>
      <c r="M337" s="264"/>
      <c r="N337" s="265"/>
      <c r="O337" s="265"/>
      <c r="P337" s="265"/>
      <c r="Q337" s="265"/>
      <c r="R337" s="265"/>
      <c r="S337" s="265"/>
      <c r="T337" s="266"/>
      <c r="AT337" s="267" t="s">
        <v>176</v>
      </c>
      <c r="AU337" s="267" t="s">
        <v>85</v>
      </c>
      <c r="AV337" s="14" t="s">
        <v>172</v>
      </c>
      <c r="AW337" s="14" t="s">
        <v>37</v>
      </c>
      <c r="AX337" s="14" t="s">
        <v>83</v>
      </c>
      <c r="AY337" s="267" t="s">
        <v>165</v>
      </c>
    </row>
    <row r="338" s="1" customFormat="1" ht="16.5" customHeight="1">
      <c r="B338" s="39"/>
      <c r="C338" s="220" t="s">
        <v>479</v>
      </c>
      <c r="D338" s="220" t="s">
        <v>167</v>
      </c>
      <c r="E338" s="221" t="s">
        <v>2388</v>
      </c>
      <c r="F338" s="222" t="s">
        <v>2389</v>
      </c>
      <c r="G338" s="223" t="s">
        <v>170</v>
      </c>
      <c r="H338" s="224">
        <v>64.599999999999994</v>
      </c>
      <c r="I338" s="225"/>
      <c r="J338" s="226">
        <f>ROUND(I338*H338,2)</f>
        <v>0</v>
      </c>
      <c r="K338" s="222" t="s">
        <v>171</v>
      </c>
      <c r="L338" s="44"/>
      <c r="M338" s="227" t="s">
        <v>19</v>
      </c>
      <c r="N338" s="228" t="s">
        <v>47</v>
      </c>
      <c r="O338" s="84"/>
      <c r="P338" s="229">
        <f>O338*H338</f>
        <v>0</v>
      </c>
      <c r="Q338" s="229">
        <v>0.10362</v>
      </c>
      <c r="R338" s="229">
        <f>Q338*H338</f>
        <v>6.6938519999999997</v>
      </c>
      <c r="S338" s="229">
        <v>0</v>
      </c>
      <c r="T338" s="230">
        <f>S338*H338</f>
        <v>0</v>
      </c>
      <c r="AR338" s="231" t="s">
        <v>172</v>
      </c>
      <c r="AT338" s="231" t="s">
        <v>167</v>
      </c>
      <c r="AU338" s="231" t="s">
        <v>85</v>
      </c>
      <c r="AY338" s="18" t="s">
        <v>165</v>
      </c>
      <c r="BE338" s="232">
        <f>IF(N338="základní",J338,0)</f>
        <v>0</v>
      </c>
      <c r="BF338" s="232">
        <f>IF(N338="snížená",J338,0)</f>
        <v>0</v>
      </c>
      <c r="BG338" s="232">
        <f>IF(N338="zákl. přenesená",J338,0)</f>
        <v>0</v>
      </c>
      <c r="BH338" s="232">
        <f>IF(N338="sníž. přenesená",J338,0)</f>
        <v>0</v>
      </c>
      <c r="BI338" s="232">
        <f>IF(N338="nulová",J338,0)</f>
        <v>0</v>
      </c>
      <c r="BJ338" s="18" t="s">
        <v>83</v>
      </c>
      <c r="BK338" s="232">
        <f>ROUND(I338*H338,2)</f>
        <v>0</v>
      </c>
      <c r="BL338" s="18" t="s">
        <v>172</v>
      </c>
      <c r="BM338" s="231" t="s">
        <v>2390</v>
      </c>
    </row>
    <row r="339" s="1" customFormat="1">
      <c r="B339" s="39"/>
      <c r="C339" s="40"/>
      <c r="D339" s="233" t="s">
        <v>174</v>
      </c>
      <c r="E339" s="40"/>
      <c r="F339" s="234" t="s">
        <v>2391</v>
      </c>
      <c r="G339" s="40"/>
      <c r="H339" s="40"/>
      <c r="I339" s="146"/>
      <c r="J339" s="40"/>
      <c r="K339" s="40"/>
      <c r="L339" s="44"/>
      <c r="M339" s="235"/>
      <c r="N339" s="84"/>
      <c r="O339" s="84"/>
      <c r="P339" s="84"/>
      <c r="Q339" s="84"/>
      <c r="R339" s="84"/>
      <c r="S339" s="84"/>
      <c r="T339" s="85"/>
      <c r="AT339" s="18" t="s">
        <v>174</v>
      </c>
      <c r="AU339" s="18" t="s">
        <v>85</v>
      </c>
    </row>
    <row r="340" s="12" customFormat="1">
      <c r="B340" s="236"/>
      <c r="C340" s="237"/>
      <c r="D340" s="233" t="s">
        <v>176</v>
      </c>
      <c r="E340" s="238" t="s">
        <v>19</v>
      </c>
      <c r="F340" s="239" t="s">
        <v>468</v>
      </c>
      <c r="G340" s="237"/>
      <c r="H340" s="238" t="s">
        <v>19</v>
      </c>
      <c r="I340" s="240"/>
      <c r="J340" s="237"/>
      <c r="K340" s="237"/>
      <c r="L340" s="241"/>
      <c r="M340" s="242"/>
      <c r="N340" s="243"/>
      <c r="O340" s="243"/>
      <c r="P340" s="243"/>
      <c r="Q340" s="243"/>
      <c r="R340" s="243"/>
      <c r="S340" s="243"/>
      <c r="T340" s="244"/>
      <c r="AT340" s="245" t="s">
        <v>176</v>
      </c>
      <c r="AU340" s="245" t="s">
        <v>85</v>
      </c>
      <c r="AV340" s="12" t="s">
        <v>83</v>
      </c>
      <c r="AW340" s="12" t="s">
        <v>37</v>
      </c>
      <c r="AX340" s="12" t="s">
        <v>76</v>
      </c>
      <c r="AY340" s="245" t="s">
        <v>165</v>
      </c>
    </row>
    <row r="341" s="13" customFormat="1">
      <c r="B341" s="246"/>
      <c r="C341" s="247"/>
      <c r="D341" s="233" t="s">
        <v>176</v>
      </c>
      <c r="E341" s="248" t="s">
        <v>19</v>
      </c>
      <c r="F341" s="249" t="s">
        <v>2392</v>
      </c>
      <c r="G341" s="247"/>
      <c r="H341" s="250">
        <v>64.599999999999994</v>
      </c>
      <c r="I341" s="251"/>
      <c r="J341" s="247"/>
      <c r="K341" s="247"/>
      <c r="L341" s="252"/>
      <c r="M341" s="253"/>
      <c r="N341" s="254"/>
      <c r="O341" s="254"/>
      <c r="P341" s="254"/>
      <c r="Q341" s="254"/>
      <c r="R341" s="254"/>
      <c r="S341" s="254"/>
      <c r="T341" s="255"/>
      <c r="AT341" s="256" t="s">
        <v>176</v>
      </c>
      <c r="AU341" s="256" t="s">
        <v>85</v>
      </c>
      <c r="AV341" s="13" t="s">
        <v>85</v>
      </c>
      <c r="AW341" s="13" t="s">
        <v>37</v>
      </c>
      <c r="AX341" s="13" t="s">
        <v>76</v>
      </c>
      <c r="AY341" s="256" t="s">
        <v>165</v>
      </c>
    </row>
    <row r="342" s="14" customFormat="1">
      <c r="B342" s="257"/>
      <c r="C342" s="258"/>
      <c r="D342" s="233" t="s">
        <v>176</v>
      </c>
      <c r="E342" s="259" t="s">
        <v>19</v>
      </c>
      <c r="F342" s="260" t="s">
        <v>181</v>
      </c>
      <c r="G342" s="258"/>
      <c r="H342" s="261">
        <v>64.599999999999994</v>
      </c>
      <c r="I342" s="262"/>
      <c r="J342" s="258"/>
      <c r="K342" s="258"/>
      <c r="L342" s="263"/>
      <c r="M342" s="264"/>
      <c r="N342" s="265"/>
      <c r="O342" s="265"/>
      <c r="P342" s="265"/>
      <c r="Q342" s="265"/>
      <c r="R342" s="265"/>
      <c r="S342" s="265"/>
      <c r="T342" s="266"/>
      <c r="AT342" s="267" t="s">
        <v>176</v>
      </c>
      <c r="AU342" s="267" t="s">
        <v>85</v>
      </c>
      <c r="AV342" s="14" t="s">
        <v>172</v>
      </c>
      <c r="AW342" s="14" t="s">
        <v>37</v>
      </c>
      <c r="AX342" s="14" t="s">
        <v>83</v>
      </c>
      <c r="AY342" s="267" t="s">
        <v>165</v>
      </c>
    </row>
    <row r="343" s="1" customFormat="1" ht="16.5" customHeight="1">
      <c r="B343" s="39"/>
      <c r="C343" s="268" t="s">
        <v>486</v>
      </c>
      <c r="D343" s="268" t="s">
        <v>268</v>
      </c>
      <c r="E343" s="269" t="s">
        <v>472</v>
      </c>
      <c r="F343" s="270" t="s">
        <v>473</v>
      </c>
      <c r="G343" s="271" t="s">
        <v>170</v>
      </c>
      <c r="H343" s="272">
        <v>62.729999999999997</v>
      </c>
      <c r="I343" s="273"/>
      <c r="J343" s="274">
        <f>ROUND(I343*H343,2)</f>
        <v>0</v>
      </c>
      <c r="K343" s="270" t="s">
        <v>171</v>
      </c>
      <c r="L343" s="275"/>
      <c r="M343" s="276" t="s">
        <v>19</v>
      </c>
      <c r="N343" s="277" t="s">
        <v>47</v>
      </c>
      <c r="O343" s="84"/>
      <c r="P343" s="229">
        <f>O343*H343</f>
        <v>0</v>
      </c>
      <c r="Q343" s="229">
        <v>0.17599999999999999</v>
      </c>
      <c r="R343" s="229">
        <f>Q343*H343</f>
        <v>11.040479999999999</v>
      </c>
      <c r="S343" s="229">
        <v>0</v>
      </c>
      <c r="T343" s="230">
        <f>S343*H343</f>
        <v>0</v>
      </c>
      <c r="AR343" s="231" t="s">
        <v>224</v>
      </c>
      <c r="AT343" s="231" t="s">
        <v>268</v>
      </c>
      <c r="AU343" s="231" t="s">
        <v>85</v>
      </c>
      <c r="AY343" s="18" t="s">
        <v>165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8" t="s">
        <v>83</v>
      </c>
      <c r="BK343" s="232">
        <f>ROUND(I343*H343,2)</f>
        <v>0</v>
      </c>
      <c r="BL343" s="18" t="s">
        <v>172</v>
      </c>
      <c r="BM343" s="231" t="s">
        <v>2393</v>
      </c>
    </row>
    <row r="344" s="1" customFormat="1">
      <c r="B344" s="39"/>
      <c r="C344" s="40"/>
      <c r="D344" s="233" t="s">
        <v>174</v>
      </c>
      <c r="E344" s="40"/>
      <c r="F344" s="234" t="s">
        <v>473</v>
      </c>
      <c r="G344" s="40"/>
      <c r="H344" s="40"/>
      <c r="I344" s="146"/>
      <c r="J344" s="40"/>
      <c r="K344" s="40"/>
      <c r="L344" s="44"/>
      <c r="M344" s="235"/>
      <c r="N344" s="84"/>
      <c r="O344" s="84"/>
      <c r="P344" s="84"/>
      <c r="Q344" s="84"/>
      <c r="R344" s="84"/>
      <c r="S344" s="84"/>
      <c r="T344" s="85"/>
      <c r="AT344" s="18" t="s">
        <v>174</v>
      </c>
      <c r="AU344" s="18" t="s">
        <v>85</v>
      </c>
    </row>
    <row r="345" s="12" customFormat="1">
      <c r="B345" s="236"/>
      <c r="C345" s="237"/>
      <c r="D345" s="233" t="s">
        <v>176</v>
      </c>
      <c r="E345" s="238" t="s">
        <v>19</v>
      </c>
      <c r="F345" s="239" t="s">
        <v>475</v>
      </c>
      <c r="G345" s="237"/>
      <c r="H345" s="238" t="s">
        <v>19</v>
      </c>
      <c r="I345" s="240"/>
      <c r="J345" s="237"/>
      <c r="K345" s="237"/>
      <c r="L345" s="241"/>
      <c r="M345" s="242"/>
      <c r="N345" s="243"/>
      <c r="O345" s="243"/>
      <c r="P345" s="243"/>
      <c r="Q345" s="243"/>
      <c r="R345" s="243"/>
      <c r="S345" s="243"/>
      <c r="T345" s="244"/>
      <c r="AT345" s="245" t="s">
        <v>176</v>
      </c>
      <c r="AU345" s="245" t="s">
        <v>85</v>
      </c>
      <c r="AV345" s="12" t="s">
        <v>83</v>
      </c>
      <c r="AW345" s="12" t="s">
        <v>37</v>
      </c>
      <c r="AX345" s="12" t="s">
        <v>76</v>
      </c>
      <c r="AY345" s="245" t="s">
        <v>165</v>
      </c>
    </row>
    <row r="346" s="13" customFormat="1">
      <c r="B346" s="246"/>
      <c r="C346" s="247"/>
      <c r="D346" s="233" t="s">
        <v>176</v>
      </c>
      <c r="E346" s="248" t="s">
        <v>19</v>
      </c>
      <c r="F346" s="249" t="s">
        <v>2394</v>
      </c>
      <c r="G346" s="247"/>
      <c r="H346" s="250">
        <v>62.729999999999997</v>
      </c>
      <c r="I346" s="251"/>
      <c r="J346" s="247"/>
      <c r="K346" s="247"/>
      <c r="L346" s="252"/>
      <c r="M346" s="253"/>
      <c r="N346" s="254"/>
      <c r="O346" s="254"/>
      <c r="P346" s="254"/>
      <c r="Q346" s="254"/>
      <c r="R346" s="254"/>
      <c r="S346" s="254"/>
      <c r="T346" s="255"/>
      <c r="AT346" s="256" t="s">
        <v>176</v>
      </c>
      <c r="AU346" s="256" t="s">
        <v>85</v>
      </c>
      <c r="AV346" s="13" t="s">
        <v>85</v>
      </c>
      <c r="AW346" s="13" t="s">
        <v>37</v>
      </c>
      <c r="AX346" s="13" t="s">
        <v>76</v>
      </c>
      <c r="AY346" s="256" t="s">
        <v>165</v>
      </c>
    </row>
    <row r="347" s="14" customFormat="1">
      <c r="B347" s="257"/>
      <c r="C347" s="258"/>
      <c r="D347" s="233" t="s">
        <v>176</v>
      </c>
      <c r="E347" s="259" t="s">
        <v>19</v>
      </c>
      <c r="F347" s="260" t="s">
        <v>181</v>
      </c>
      <c r="G347" s="258"/>
      <c r="H347" s="261">
        <v>62.729999999999997</v>
      </c>
      <c r="I347" s="262"/>
      <c r="J347" s="258"/>
      <c r="K347" s="258"/>
      <c r="L347" s="263"/>
      <c r="M347" s="264"/>
      <c r="N347" s="265"/>
      <c r="O347" s="265"/>
      <c r="P347" s="265"/>
      <c r="Q347" s="265"/>
      <c r="R347" s="265"/>
      <c r="S347" s="265"/>
      <c r="T347" s="266"/>
      <c r="AT347" s="267" t="s">
        <v>176</v>
      </c>
      <c r="AU347" s="267" t="s">
        <v>85</v>
      </c>
      <c r="AV347" s="14" t="s">
        <v>172</v>
      </c>
      <c r="AW347" s="14" t="s">
        <v>37</v>
      </c>
      <c r="AX347" s="14" t="s">
        <v>83</v>
      </c>
      <c r="AY347" s="267" t="s">
        <v>165</v>
      </c>
    </row>
    <row r="348" s="1" customFormat="1" ht="16.5" customHeight="1">
      <c r="B348" s="39"/>
      <c r="C348" s="268" t="s">
        <v>494</v>
      </c>
      <c r="D348" s="268" t="s">
        <v>268</v>
      </c>
      <c r="E348" s="269" t="s">
        <v>480</v>
      </c>
      <c r="F348" s="270" t="s">
        <v>481</v>
      </c>
      <c r="G348" s="271" t="s">
        <v>170</v>
      </c>
      <c r="H348" s="272">
        <v>3.1930000000000001</v>
      </c>
      <c r="I348" s="273"/>
      <c r="J348" s="274">
        <f>ROUND(I348*H348,2)</f>
        <v>0</v>
      </c>
      <c r="K348" s="270" t="s">
        <v>367</v>
      </c>
      <c r="L348" s="275"/>
      <c r="M348" s="276" t="s">
        <v>19</v>
      </c>
      <c r="N348" s="277" t="s">
        <v>47</v>
      </c>
      <c r="O348" s="84"/>
      <c r="P348" s="229">
        <f>O348*H348</f>
        <v>0</v>
      </c>
      <c r="Q348" s="229">
        <v>0.151</v>
      </c>
      <c r="R348" s="229">
        <f>Q348*H348</f>
        <v>0.48214299999999999</v>
      </c>
      <c r="S348" s="229">
        <v>0</v>
      </c>
      <c r="T348" s="230">
        <f>S348*H348</f>
        <v>0</v>
      </c>
      <c r="AR348" s="231" t="s">
        <v>224</v>
      </c>
      <c r="AT348" s="231" t="s">
        <v>268</v>
      </c>
      <c r="AU348" s="231" t="s">
        <v>85</v>
      </c>
      <c r="AY348" s="18" t="s">
        <v>165</v>
      </c>
      <c r="BE348" s="232">
        <f>IF(N348="základní",J348,0)</f>
        <v>0</v>
      </c>
      <c r="BF348" s="232">
        <f>IF(N348="snížená",J348,0)</f>
        <v>0</v>
      </c>
      <c r="BG348" s="232">
        <f>IF(N348="zákl. přenesená",J348,0)</f>
        <v>0</v>
      </c>
      <c r="BH348" s="232">
        <f>IF(N348="sníž. přenesená",J348,0)</f>
        <v>0</v>
      </c>
      <c r="BI348" s="232">
        <f>IF(N348="nulová",J348,0)</f>
        <v>0</v>
      </c>
      <c r="BJ348" s="18" t="s">
        <v>83</v>
      </c>
      <c r="BK348" s="232">
        <f>ROUND(I348*H348,2)</f>
        <v>0</v>
      </c>
      <c r="BL348" s="18" t="s">
        <v>172</v>
      </c>
      <c r="BM348" s="231" t="s">
        <v>2395</v>
      </c>
    </row>
    <row r="349" s="1" customFormat="1">
      <c r="B349" s="39"/>
      <c r="C349" s="40"/>
      <c r="D349" s="233" t="s">
        <v>174</v>
      </c>
      <c r="E349" s="40"/>
      <c r="F349" s="234" t="s">
        <v>481</v>
      </c>
      <c r="G349" s="40"/>
      <c r="H349" s="40"/>
      <c r="I349" s="146"/>
      <c r="J349" s="40"/>
      <c r="K349" s="40"/>
      <c r="L349" s="44"/>
      <c r="M349" s="235"/>
      <c r="N349" s="84"/>
      <c r="O349" s="84"/>
      <c r="P349" s="84"/>
      <c r="Q349" s="84"/>
      <c r="R349" s="84"/>
      <c r="S349" s="84"/>
      <c r="T349" s="85"/>
      <c r="AT349" s="18" t="s">
        <v>174</v>
      </c>
      <c r="AU349" s="18" t="s">
        <v>85</v>
      </c>
    </row>
    <row r="350" s="12" customFormat="1">
      <c r="B350" s="236"/>
      <c r="C350" s="237"/>
      <c r="D350" s="233" t="s">
        <v>176</v>
      </c>
      <c r="E350" s="238" t="s">
        <v>19</v>
      </c>
      <c r="F350" s="239" t="s">
        <v>483</v>
      </c>
      <c r="G350" s="237"/>
      <c r="H350" s="238" t="s">
        <v>19</v>
      </c>
      <c r="I350" s="240"/>
      <c r="J350" s="237"/>
      <c r="K350" s="237"/>
      <c r="L350" s="241"/>
      <c r="M350" s="242"/>
      <c r="N350" s="243"/>
      <c r="O350" s="243"/>
      <c r="P350" s="243"/>
      <c r="Q350" s="243"/>
      <c r="R350" s="243"/>
      <c r="S350" s="243"/>
      <c r="T350" s="244"/>
      <c r="AT350" s="245" t="s">
        <v>176</v>
      </c>
      <c r="AU350" s="245" t="s">
        <v>85</v>
      </c>
      <c r="AV350" s="12" t="s">
        <v>83</v>
      </c>
      <c r="AW350" s="12" t="s">
        <v>37</v>
      </c>
      <c r="AX350" s="12" t="s">
        <v>76</v>
      </c>
      <c r="AY350" s="245" t="s">
        <v>165</v>
      </c>
    </row>
    <row r="351" s="13" customFormat="1">
      <c r="B351" s="246"/>
      <c r="C351" s="247"/>
      <c r="D351" s="233" t="s">
        <v>176</v>
      </c>
      <c r="E351" s="248" t="s">
        <v>19</v>
      </c>
      <c r="F351" s="249" t="s">
        <v>2396</v>
      </c>
      <c r="G351" s="247"/>
      <c r="H351" s="250">
        <v>3.1930000000000001</v>
      </c>
      <c r="I351" s="251"/>
      <c r="J351" s="247"/>
      <c r="K351" s="247"/>
      <c r="L351" s="252"/>
      <c r="M351" s="253"/>
      <c r="N351" s="254"/>
      <c r="O351" s="254"/>
      <c r="P351" s="254"/>
      <c r="Q351" s="254"/>
      <c r="R351" s="254"/>
      <c r="S351" s="254"/>
      <c r="T351" s="255"/>
      <c r="AT351" s="256" t="s">
        <v>176</v>
      </c>
      <c r="AU351" s="256" t="s">
        <v>85</v>
      </c>
      <c r="AV351" s="13" t="s">
        <v>85</v>
      </c>
      <c r="AW351" s="13" t="s">
        <v>37</v>
      </c>
      <c r="AX351" s="13" t="s">
        <v>76</v>
      </c>
      <c r="AY351" s="256" t="s">
        <v>165</v>
      </c>
    </row>
    <row r="352" s="14" customFormat="1">
      <c r="B352" s="257"/>
      <c r="C352" s="258"/>
      <c r="D352" s="233" t="s">
        <v>176</v>
      </c>
      <c r="E352" s="259" t="s">
        <v>19</v>
      </c>
      <c r="F352" s="260" t="s">
        <v>181</v>
      </c>
      <c r="G352" s="258"/>
      <c r="H352" s="261">
        <v>3.1930000000000001</v>
      </c>
      <c r="I352" s="262"/>
      <c r="J352" s="258"/>
      <c r="K352" s="258"/>
      <c r="L352" s="263"/>
      <c r="M352" s="264"/>
      <c r="N352" s="265"/>
      <c r="O352" s="265"/>
      <c r="P352" s="265"/>
      <c r="Q352" s="265"/>
      <c r="R352" s="265"/>
      <c r="S352" s="265"/>
      <c r="T352" s="266"/>
      <c r="AT352" s="267" t="s">
        <v>176</v>
      </c>
      <c r="AU352" s="267" t="s">
        <v>85</v>
      </c>
      <c r="AV352" s="14" t="s">
        <v>172</v>
      </c>
      <c r="AW352" s="14" t="s">
        <v>37</v>
      </c>
      <c r="AX352" s="14" t="s">
        <v>83</v>
      </c>
      <c r="AY352" s="267" t="s">
        <v>165</v>
      </c>
    </row>
    <row r="353" s="11" customFormat="1" ht="22.8" customHeight="1">
      <c r="B353" s="204"/>
      <c r="C353" s="205"/>
      <c r="D353" s="206" t="s">
        <v>75</v>
      </c>
      <c r="E353" s="218" t="s">
        <v>233</v>
      </c>
      <c r="F353" s="218" t="s">
        <v>485</v>
      </c>
      <c r="G353" s="205"/>
      <c r="H353" s="205"/>
      <c r="I353" s="208"/>
      <c r="J353" s="219">
        <f>BK353</f>
        <v>0</v>
      </c>
      <c r="K353" s="205"/>
      <c r="L353" s="210"/>
      <c r="M353" s="211"/>
      <c r="N353" s="212"/>
      <c r="O353" s="212"/>
      <c r="P353" s="213">
        <f>SUM(P354:P422)</f>
        <v>0</v>
      </c>
      <c r="Q353" s="212"/>
      <c r="R353" s="213">
        <f>SUM(R354:R422)</f>
        <v>15.068329</v>
      </c>
      <c r="S353" s="212"/>
      <c r="T353" s="214">
        <f>SUM(T354:T422)</f>
        <v>0</v>
      </c>
      <c r="AR353" s="215" t="s">
        <v>83</v>
      </c>
      <c r="AT353" s="216" t="s">
        <v>75</v>
      </c>
      <c r="AU353" s="216" t="s">
        <v>83</v>
      </c>
      <c r="AY353" s="215" t="s">
        <v>165</v>
      </c>
      <c r="BK353" s="217">
        <f>SUM(BK354:BK422)</f>
        <v>0</v>
      </c>
    </row>
    <row r="354" s="1" customFormat="1" ht="16.5" customHeight="1">
      <c r="B354" s="39"/>
      <c r="C354" s="220" t="s">
        <v>500</v>
      </c>
      <c r="D354" s="220" t="s">
        <v>167</v>
      </c>
      <c r="E354" s="221" t="s">
        <v>487</v>
      </c>
      <c r="F354" s="222" t="s">
        <v>488</v>
      </c>
      <c r="G354" s="223" t="s">
        <v>324</v>
      </c>
      <c r="H354" s="224">
        <v>1</v>
      </c>
      <c r="I354" s="225"/>
      <c r="J354" s="226">
        <f>ROUND(I354*H354,2)</f>
        <v>0</v>
      </c>
      <c r="K354" s="222" t="s">
        <v>171</v>
      </c>
      <c r="L354" s="44"/>
      <c r="M354" s="227" t="s">
        <v>19</v>
      </c>
      <c r="N354" s="228" t="s">
        <v>47</v>
      </c>
      <c r="O354" s="84"/>
      <c r="P354" s="229">
        <f>O354*H354</f>
        <v>0</v>
      </c>
      <c r="Q354" s="229">
        <v>0.00069999999999999999</v>
      </c>
      <c r="R354" s="229">
        <f>Q354*H354</f>
        <v>0.00069999999999999999</v>
      </c>
      <c r="S354" s="229">
        <v>0</v>
      </c>
      <c r="T354" s="230">
        <f>S354*H354</f>
        <v>0</v>
      </c>
      <c r="AR354" s="231" t="s">
        <v>172</v>
      </c>
      <c r="AT354" s="231" t="s">
        <v>167</v>
      </c>
      <c r="AU354" s="231" t="s">
        <v>85</v>
      </c>
      <c r="AY354" s="18" t="s">
        <v>165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8" t="s">
        <v>83</v>
      </c>
      <c r="BK354" s="232">
        <f>ROUND(I354*H354,2)</f>
        <v>0</v>
      </c>
      <c r="BL354" s="18" t="s">
        <v>172</v>
      </c>
      <c r="BM354" s="231" t="s">
        <v>2397</v>
      </c>
    </row>
    <row r="355" s="1" customFormat="1">
      <c r="B355" s="39"/>
      <c r="C355" s="40"/>
      <c r="D355" s="233" t="s">
        <v>174</v>
      </c>
      <c r="E355" s="40"/>
      <c r="F355" s="234" t="s">
        <v>490</v>
      </c>
      <c r="G355" s="40"/>
      <c r="H355" s="40"/>
      <c r="I355" s="146"/>
      <c r="J355" s="40"/>
      <c r="K355" s="40"/>
      <c r="L355" s="44"/>
      <c r="M355" s="235"/>
      <c r="N355" s="84"/>
      <c r="O355" s="84"/>
      <c r="P355" s="84"/>
      <c r="Q355" s="84"/>
      <c r="R355" s="84"/>
      <c r="S355" s="84"/>
      <c r="T355" s="85"/>
      <c r="AT355" s="18" t="s">
        <v>174</v>
      </c>
      <c r="AU355" s="18" t="s">
        <v>85</v>
      </c>
    </row>
    <row r="356" s="12" customFormat="1">
      <c r="B356" s="236"/>
      <c r="C356" s="237"/>
      <c r="D356" s="233" t="s">
        <v>176</v>
      </c>
      <c r="E356" s="238" t="s">
        <v>19</v>
      </c>
      <c r="F356" s="239" t="s">
        <v>2398</v>
      </c>
      <c r="G356" s="237"/>
      <c r="H356" s="238" t="s">
        <v>19</v>
      </c>
      <c r="I356" s="240"/>
      <c r="J356" s="237"/>
      <c r="K356" s="237"/>
      <c r="L356" s="241"/>
      <c r="M356" s="242"/>
      <c r="N356" s="243"/>
      <c r="O356" s="243"/>
      <c r="P356" s="243"/>
      <c r="Q356" s="243"/>
      <c r="R356" s="243"/>
      <c r="S356" s="243"/>
      <c r="T356" s="244"/>
      <c r="AT356" s="245" t="s">
        <v>176</v>
      </c>
      <c r="AU356" s="245" t="s">
        <v>85</v>
      </c>
      <c r="AV356" s="12" t="s">
        <v>83</v>
      </c>
      <c r="AW356" s="12" t="s">
        <v>37</v>
      </c>
      <c r="AX356" s="12" t="s">
        <v>76</v>
      </c>
      <c r="AY356" s="245" t="s">
        <v>165</v>
      </c>
    </row>
    <row r="357" s="13" customFormat="1">
      <c r="B357" s="246"/>
      <c r="C357" s="247"/>
      <c r="D357" s="233" t="s">
        <v>176</v>
      </c>
      <c r="E357" s="248" t="s">
        <v>19</v>
      </c>
      <c r="F357" s="249" t="s">
        <v>2399</v>
      </c>
      <c r="G357" s="247"/>
      <c r="H357" s="250">
        <v>1</v>
      </c>
      <c r="I357" s="251"/>
      <c r="J357" s="247"/>
      <c r="K357" s="247"/>
      <c r="L357" s="252"/>
      <c r="M357" s="253"/>
      <c r="N357" s="254"/>
      <c r="O357" s="254"/>
      <c r="P357" s="254"/>
      <c r="Q357" s="254"/>
      <c r="R357" s="254"/>
      <c r="S357" s="254"/>
      <c r="T357" s="255"/>
      <c r="AT357" s="256" t="s">
        <v>176</v>
      </c>
      <c r="AU357" s="256" t="s">
        <v>85</v>
      </c>
      <c r="AV357" s="13" t="s">
        <v>85</v>
      </c>
      <c r="AW357" s="13" t="s">
        <v>37</v>
      </c>
      <c r="AX357" s="13" t="s">
        <v>76</v>
      </c>
      <c r="AY357" s="256" t="s">
        <v>165</v>
      </c>
    </row>
    <row r="358" s="14" customFormat="1">
      <c r="B358" s="257"/>
      <c r="C358" s="258"/>
      <c r="D358" s="233" t="s">
        <v>176</v>
      </c>
      <c r="E358" s="259" t="s">
        <v>19</v>
      </c>
      <c r="F358" s="260" t="s">
        <v>181</v>
      </c>
      <c r="G358" s="258"/>
      <c r="H358" s="261">
        <v>1</v>
      </c>
      <c r="I358" s="262"/>
      <c r="J358" s="258"/>
      <c r="K358" s="258"/>
      <c r="L358" s="263"/>
      <c r="M358" s="264"/>
      <c r="N358" s="265"/>
      <c r="O358" s="265"/>
      <c r="P358" s="265"/>
      <c r="Q358" s="265"/>
      <c r="R358" s="265"/>
      <c r="S358" s="265"/>
      <c r="T358" s="266"/>
      <c r="AT358" s="267" t="s">
        <v>176</v>
      </c>
      <c r="AU358" s="267" t="s">
        <v>85</v>
      </c>
      <c r="AV358" s="14" t="s">
        <v>172</v>
      </c>
      <c r="AW358" s="14" t="s">
        <v>37</v>
      </c>
      <c r="AX358" s="14" t="s">
        <v>83</v>
      </c>
      <c r="AY358" s="267" t="s">
        <v>165</v>
      </c>
    </row>
    <row r="359" s="1" customFormat="1" ht="16.5" customHeight="1">
      <c r="B359" s="39"/>
      <c r="C359" s="268" t="s">
        <v>505</v>
      </c>
      <c r="D359" s="268" t="s">
        <v>268</v>
      </c>
      <c r="E359" s="269" t="s">
        <v>2400</v>
      </c>
      <c r="F359" s="270" t="s">
        <v>2401</v>
      </c>
      <c r="G359" s="271" t="s">
        <v>324</v>
      </c>
      <c r="H359" s="272">
        <v>1</v>
      </c>
      <c r="I359" s="273"/>
      <c r="J359" s="274">
        <f>ROUND(I359*H359,2)</f>
        <v>0</v>
      </c>
      <c r="K359" s="270" t="s">
        <v>171</v>
      </c>
      <c r="L359" s="275"/>
      <c r="M359" s="276" t="s">
        <v>19</v>
      </c>
      <c r="N359" s="277" t="s">
        <v>47</v>
      </c>
      <c r="O359" s="84"/>
      <c r="P359" s="229">
        <f>O359*H359</f>
        <v>0</v>
      </c>
      <c r="Q359" s="229">
        <v>0.0023999999999999998</v>
      </c>
      <c r="R359" s="229">
        <f>Q359*H359</f>
        <v>0.0023999999999999998</v>
      </c>
      <c r="S359" s="229">
        <v>0</v>
      </c>
      <c r="T359" s="230">
        <f>S359*H359</f>
        <v>0</v>
      </c>
      <c r="AR359" s="231" t="s">
        <v>224</v>
      </c>
      <c r="AT359" s="231" t="s">
        <v>268</v>
      </c>
      <c r="AU359" s="231" t="s">
        <v>85</v>
      </c>
      <c r="AY359" s="18" t="s">
        <v>165</v>
      </c>
      <c r="BE359" s="232">
        <f>IF(N359="základní",J359,0)</f>
        <v>0</v>
      </c>
      <c r="BF359" s="232">
        <f>IF(N359="snížená",J359,0)</f>
        <v>0</v>
      </c>
      <c r="BG359" s="232">
        <f>IF(N359="zákl. přenesená",J359,0)</f>
        <v>0</v>
      </c>
      <c r="BH359" s="232">
        <f>IF(N359="sníž. přenesená",J359,0)</f>
        <v>0</v>
      </c>
      <c r="BI359" s="232">
        <f>IF(N359="nulová",J359,0)</f>
        <v>0</v>
      </c>
      <c r="BJ359" s="18" t="s">
        <v>83</v>
      </c>
      <c r="BK359" s="232">
        <f>ROUND(I359*H359,2)</f>
        <v>0</v>
      </c>
      <c r="BL359" s="18" t="s">
        <v>172</v>
      </c>
      <c r="BM359" s="231" t="s">
        <v>2402</v>
      </c>
    </row>
    <row r="360" s="1" customFormat="1">
      <c r="B360" s="39"/>
      <c r="C360" s="40"/>
      <c r="D360" s="233" t="s">
        <v>174</v>
      </c>
      <c r="E360" s="40"/>
      <c r="F360" s="234" t="s">
        <v>2401</v>
      </c>
      <c r="G360" s="40"/>
      <c r="H360" s="40"/>
      <c r="I360" s="146"/>
      <c r="J360" s="40"/>
      <c r="K360" s="40"/>
      <c r="L360" s="44"/>
      <c r="M360" s="235"/>
      <c r="N360" s="84"/>
      <c r="O360" s="84"/>
      <c r="P360" s="84"/>
      <c r="Q360" s="84"/>
      <c r="R360" s="84"/>
      <c r="S360" s="84"/>
      <c r="T360" s="85"/>
      <c r="AT360" s="18" t="s">
        <v>174</v>
      </c>
      <c r="AU360" s="18" t="s">
        <v>85</v>
      </c>
    </row>
    <row r="361" s="12" customFormat="1">
      <c r="B361" s="236"/>
      <c r="C361" s="237"/>
      <c r="D361" s="233" t="s">
        <v>176</v>
      </c>
      <c r="E361" s="238" t="s">
        <v>19</v>
      </c>
      <c r="F361" s="239" t="s">
        <v>2403</v>
      </c>
      <c r="G361" s="237"/>
      <c r="H361" s="238" t="s">
        <v>19</v>
      </c>
      <c r="I361" s="240"/>
      <c r="J361" s="237"/>
      <c r="K361" s="237"/>
      <c r="L361" s="241"/>
      <c r="M361" s="242"/>
      <c r="N361" s="243"/>
      <c r="O361" s="243"/>
      <c r="P361" s="243"/>
      <c r="Q361" s="243"/>
      <c r="R361" s="243"/>
      <c r="S361" s="243"/>
      <c r="T361" s="244"/>
      <c r="AT361" s="245" t="s">
        <v>176</v>
      </c>
      <c r="AU361" s="245" t="s">
        <v>85</v>
      </c>
      <c r="AV361" s="12" t="s">
        <v>83</v>
      </c>
      <c r="AW361" s="12" t="s">
        <v>37</v>
      </c>
      <c r="AX361" s="12" t="s">
        <v>76</v>
      </c>
      <c r="AY361" s="245" t="s">
        <v>165</v>
      </c>
    </row>
    <row r="362" s="13" customFormat="1">
      <c r="B362" s="246"/>
      <c r="C362" s="247"/>
      <c r="D362" s="233" t="s">
        <v>176</v>
      </c>
      <c r="E362" s="248" t="s">
        <v>19</v>
      </c>
      <c r="F362" s="249" t="s">
        <v>2404</v>
      </c>
      <c r="G362" s="247"/>
      <c r="H362" s="250">
        <v>1</v>
      </c>
      <c r="I362" s="251"/>
      <c r="J362" s="247"/>
      <c r="K362" s="247"/>
      <c r="L362" s="252"/>
      <c r="M362" s="253"/>
      <c r="N362" s="254"/>
      <c r="O362" s="254"/>
      <c r="P362" s="254"/>
      <c r="Q362" s="254"/>
      <c r="R362" s="254"/>
      <c r="S362" s="254"/>
      <c r="T362" s="255"/>
      <c r="AT362" s="256" t="s">
        <v>176</v>
      </c>
      <c r="AU362" s="256" t="s">
        <v>85</v>
      </c>
      <c r="AV362" s="13" t="s">
        <v>85</v>
      </c>
      <c r="AW362" s="13" t="s">
        <v>37</v>
      </c>
      <c r="AX362" s="13" t="s">
        <v>76</v>
      </c>
      <c r="AY362" s="256" t="s">
        <v>165</v>
      </c>
    </row>
    <row r="363" s="14" customFormat="1">
      <c r="B363" s="257"/>
      <c r="C363" s="258"/>
      <c r="D363" s="233" t="s">
        <v>176</v>
      </c>
      <c r="E363" s="259" t="s">
        <v>19</v>
      </c>
      <c r="F363" s="260" t="s">
        <v>181</v>
      </c>
      <c r="G363" s="258"/>
      <c r="H363" s="261">
        <v>1</v>
      </c>
      <c r="I363" s="262"/>
      <c r="J363" s="258"/>
      <c r="K363" s="258"/>
      <c r="L363" s="263"/>
      <c r="M363" s="264"/>
      <c r="N363" s="265"/>
      <c r="O363" s="265"/>
      <c r="P363" s="265"/>
      <c r="Q363" s="265"/>
      <c r="R363" s="265"/>
      <c r="S363" s="265"/>
      <c r="T363" s="266"/>
      <c r="AT363" s="267" t="s">
        <v>176</v>
      </c>
      <c r="AU363" s="267" t="s">
        <v>85</v>
      </c>
      <c r="AV363" s="14" t="s">
        <v>172</v>
      </c>
      <c r="AW363" s="14" t="s">
        <v>37</v>
      </c>
      <c r="AX363" s="14" t="s">
        <v>83</v>
      </c>
      <c r="AY363" s="267" t="s">
        <v>165</v>
      </c>
    </row>
    <row r="364" s="1" customFormat="1" ht="16.5" customHeight="1">
      <c r="B364" s="39"/>
      <c r="C364" s="220" t="s">
        <v>514</v>
      </c>
      <c r="D364" s="220" t="s">
        <v>167</v>
      </c>
      <c r="E364" s="221" t="s">
        <v>506</v>
      </c>
      <c r="F364" s="222" t="s">
        <v>507</v>
      </c>
      <c r="G364" s="223" t="s">
        <v>197</v>
      </c>
      <c r="H364" s="224">
        <v>39</v>
      </c>
      <c r="I364" s="225"/>
      <c r="J364" s="226">
        <f>ROUND(I364*H364,2)</f>
        <v>0</v>
      </c>
      <c r="K364" s="222" t="s">
        <v>171</v>
      </c>
      <c r="L364" s="44"/>
      <c r="M364" s="227" t="s">
        <v>19</v>
      </c>
      <c r="N364" s="228" t="s">
        <v>47</v>
      </c>
      <c r="O364" s="84"/>
      <c r="P364" s="229">
        <f>O364*H364</f>
        <v>0</v>
      </c>
      <c r="Q364" s="229">
        <v>0.15540000000000001</v>
      </c>
      <c r="R364" s="229">
        <f>Q364*H364</f>
        <v>6.0606</v>
      </c>
      <c r="S364" s="229">
        <v>0</v>
      </c>
      <c r="T364" s="230">
        <f>S364*H364</f>
        <v>0</v>
      </c>
      <c r="AR364" s="231" t="s">
        <v>172</v>
      </c>
      <c r="AT364" s="231" t="s">
        <v>167</v>
      </c>
      <c r="AU364" s="231" t="s">
        <v>85</v>
      </c>
      <c r="AY364" s="18" t="s">
        <v>165</v>
      </c>
      <c r="BE364" s="232">
        <f>IF(N364="základní",J364,0)</f>
        <v>0</v>
      </c>
      <c r="BF364" s="232">
        <f>IF(N364="snížená",J364,0)</f>
        <v>0</v>
      </c>
      <c r="BG364" s="232">
        <f>IF(N364="zákl. přenesená",J364,0)</f>
        <v>0</v>
      </c>
      <c r="BH364" s="232">
        <f>IF(N364="sníž. přenesená",J364,0)</f>
        <v>0</v>
      </c>
      <c r="BI364" s="232">
        <f>IF(N364="nulová",J364,0)</f>
        <v>0</v>
      </c>
      <c r="BJ364" s="18" t="s">
        <v>83</v>
      </c>
      <c r="BK364" s="232">
        <f>ROUND(I364*H364,2)</f>
        <v>0</v>
      </c>
      <c r="BL364" s="18" t="s">
        <v>172</v>
      </c>
      <c r="BM364" s="231" t="s">
        <v>2405</v>
      </c>
    </row>
    <row r="365" s="1" customFormat="1">
      <c r="B365" s="39"/>
      <c r="C365" s="40"/>
      <c r="D365" s="233" t="s">
        <v>174</v>
      </c>
      <c r="E365" s="40"/>
      <c r="F365" s="234" t="s">
        <v>509</v>
      </c>
      <c r="G365" s="40"/>
      <c r="H365" s="40"/>
      <c r="I365" s="146"/>
      <c r="J365" s="40"/>
      <c r="K365" s="40"/>
      <c r="L365" s="44"/>
      <c r="M365" s="235"/>
      <c r="N365" s="84"/>
      <c r="O365" s="84"/>
      <c r="P365" s="84"/>
      <c r="Q365" s="84"/>
      <c r="R365" s="84"/>
      <c r="S365" s="84"/>
      <c r="T365" s="85"/>
      <c r="AT365" s="18" t="s">
        <v>174</v>
      </c>
      <c r="AU365" s="18" t="s">
        <v>85</v>
      </c>
    </row>
    <row r="366" s="12" customFormat="1">
      <c r="B366" s="236"/>
      <c r="C366" s="237"/>
      <c r="D366" s="233" t="s">
        <v>176</v>
      </c>
      <c r="E366" s="238" t="s">
        <v>19</v>
      </c>
      <c r="F366" s="239" t="s">
        <v>510</v>
      </c>
      <c r="G366" s="237"/>
      <c r="H366" s="238" t="s">
        <v>19</v>
      </c>
      <c r="I366" s="240"/>
      <c r="J366" s="237"/>
      <c r="K366" s="237"/>
      <c r="L366" s="241"/>
      <c r="M366" s="242"/>
      <c r="N366" s="243"/>
      <c r="O366" s="243"/>
      <c r="P366" s="243"/>
      <c r="Q366" s="243"/>
      <c r="R366" s="243"/>
      <c r="S366" s="243"/>
      <c r="T366" s="244"/>
      <c r="AT366" s="245" t="s">
        <v>176</v>
      </c>
      <c r="AU366" s="245" t="s">
        <v>85</v>
      </c>
      <c r="AV366" s="12" t="s">
        <v>83</v>
      </c>
      <c r="AW366" s="12" t="s">
        <v>37</v>
      </c>
      <c r="AX366" s="12" t="s">
        <v>76</v>
      </c>
      <c r="AY366" s="245" t="s">
        <v>165</v>
      </c>
    </row>
    <row r="367" s="13" customFormat="1">
      <c r="B367" s="246"/>
      <c r="C367" s="247"/>
      <c r="D367" s="233" t="s">
        <v>176</v>
      </c>
      <c r="E367" s="248" t="s">
        <v>19</v>
      </c>
      <c r="F367" s="249" t="s">
        <v>429</v>
      </c>
      <c r="G367" s="247"/>
      <c r="H367" s="250">
        <v>39</v>
      </c>
      <c r="I367" s="251"/>
      <c r="J367" s="247"/>
      <c r="K367" s="247"/>
      <c r="L367" s="252"/>
      <c r="M367" s="253"/>
      <c r="N367" s="254"/>
      <c r="O367" s="254"/>
      <c r="P367" s="254"/>
      <c r="Q367" s="254"/>
      <c r="R367" s="254"/>
      <c r="S367" s="254"/>
      <c r="T367" s="255"/>
      <c r="AT367" s="256" t="s">
        <v>176</v>
      </c>
      <c r="AU367" s="256" t="s">
        <v>85</v>
      </c>
      <c r="AV367" s="13" t="s">
        <v>85</v>
      </c>
      <c r="AW367" s="13" t="s">
        <v>37</v>
      </c>
      <c r="AX367" s="13" t="s">
        <v>76</v>
      </c>
      <c r="AY367" s="256" t="s">
        <v>165</v>
      </c>
    </row>
    <row r="368" s="14" customFormat="1">
      <c r="B368" s="257"/>
      <c r="C368" s="258"/>
      <c r="D368" s="233" t="s">
        <v>176</v>
      </c>
      <c r="E368" s="259" t="s">
        <v>19</v>
      </c>
      <c r="F368" s="260" t="s">
        <v>181</v>
      </c>
      <c r="G368" s="258"/>
      <c r="H368" s="261">
        <v>39</v>
      </c>
      <c r="I368" s="262"/>
      <c r="J368" s="258"/>
      <c r="K368" s="258"/>
      <c r="L368" s="263"/>
      <c r="M368" s="264"/>
      <c r="N368" s="265"/>
      <c r="O368" s="265"/>
      <c r="P368" s="265"/>
      <c r="Q368" s="265"/>
      <c r="R368" s="265"/>
      <c r="S368" s="265"/>
      <c r="T368" s="266"/>
      <c r="AT368" s="267" t="s">
        <v>176</v>
      </c>
      <c r="AU368" s="267" t="s">
        <v>85</v>
      </c>
      <c r="AV368" s="14" t="s">
        <v>172</v>
      </c>
      <c r="AW368" s="14" t="s">
        <v>37</v>
      </c>
      <c r="AX368" s="14" t="s">
        <v>83</v>
      </c>
      <c r="AY368" s="267" t="s">
        <v>165</v>
      </c>
    </row>
    <row r="369" s="1" customFormat="1" ht="16.5" customHeight="1">
      <c r="B369" s="39"/>
      <c r="C369" s="268" t="s">
        <v>524</v>
      </c>
      <c r="D369" s="268" t="s">
        <v>268</v>
      </c>
      <c r="E369" s="269" t="s">
        <v>515</v>
      </c>
      <c r="F369" s="270" t="s">
        <v>516</v>
      </c>
      <c r="G369" s="271" t="s">
        <v>197</v>
      </c>
      <c r="H369" s="272">
        <v>33.531999999999996</v>
      </c>
      <c r="I369" s="273"/>
      <c r="J369" s="274">
        <f>ROUND(I369*H369,2)</f>
        <v>0</v>
      </c>
      <c r="K369" s="270" t="s">
        <v>171</v>
      </c>
      <c r="L369" s="275"/>
      <c r="M369" s="276" t="s">
        <v>19</v>
      </c>
      <c r="N369" s="277" t="s">
        <v>47</v>
      </c>
      <c r="O369" s="84"/>
      <c r="P369" s="229">
        <f>O369*H369</f>
        <v>0</v>
      </c>
      <c r="Q369" s="229">
        <v>0.081000000000000003</v>
      </c>
      <c r="R369" s="229">
        <f>Q369*H369</f>
        <v>2.7160919999999997</v>
      </c>
      <c r="S369" s="229">
        <v>0</v>
      </c>
      <c r="T369" s="230">
        <f>S369*H369</f>
        <v>0</v>
      </c>
      <c r="AR369" s="231" t="s">
        <v>224</v>
      </c>
      <c r="AT369" s="231" t="s">
        <v>268</v>
      </c>
      <c r="AU369" s="231" t="s">
        <v>85</v>
      </c>
      <c r="AY369" s="18" t="s">
        <v>165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18" t="s">
        <v>83</v>
      </c>
      <c r="BK369" s="232">
        <f>ROUND(I369*H369,2)</f>
        <v>0</v>
      </c>
      <c r="BL369" s="18" t="s">
        <v>172</v>
      </c>
      <c r="BM369" s="231" t="s">
        <v>2406</v>
      </c>
    </row>
    <row r="370" s="1" customFormat="1">
      <c r="B370" s="39"/>
      <c r="C370" s="40"/>
      <c r="D370" s="233" t="s">
        <v>174</v>
      </c>
      <c r="E370" s="40"/>
      <c r="F370" s="234" t="s">
        <v>516</v>
      </c>
      <c r="G370" s="40"/>
      <c r="H370" s="40"/>
      <c r="I370" s="146"/>
      <c r="J370" s="40"/>
      <c r="K370" s="40"/>
      <c r="L370" s="44"/>
      <c r="M370" s="235"/>
      <c r="N370" s="84"/>
      <c r="O370" s="84"/>
      <c r="P370" s="84"/>
      <c r="Q370" s="84"/>
      <c r="R370" s="84"/>
      <c r="S370" s="84"/>
      <c r="T370" s="85"/>
      <c r="AT370" s="18" t="s">
        <v>174</v>
      </c>
      <c r="AU370" s="18" t="s">
        <v>85</v>
      </c>
    </row>
    <row r="371" s="12" customFormat="1">
      <c r="B371" s="236"/>
      <c r="C371" s="237"/>
      <c r="D371" s="233" t="s">
        <v>176</v>
      </c>
      <c r="E371" s="238" t="s">
        <v>19</v>
      </c>
      <c r="F371" s="239" t="s">
        <v>518</v>
      </c>
      <c r="G371" s="237"/>
      <c r="H371" s="238" t="s">
        <v>19</v>
      </c>
      <c r="I371" s="240"/>
      <c r="J371" s="237"/>
      <c r="K371" s="237"/>
      <c r="L371" s="241"/>
      <c r="M371" s="242"/>
      <c r="N371" s="243"/>
      <c r="O371" s="243"/>
      <c r="P371" s="243"/>
      <c r="Q371" s="243"/>
      <c r="R371" s="243"/>
      <c r="S371" s="243"/>
      <c r="T371" s="244"/>
      <c r="AT371" s="245" t="s">
        <v>176</v>
      </c>
      <c r="AU371" s="245" t="s">
        <v>85</v>
      </c>
      <c r="AV371" s="12" t="s">
        <v>83</v>
      </c>
      <c r="AW371" s="12" t="s">
        <v>37</v>
      </c>
      <c r="AX371" s="12" t="s">
        <v>76</v>
      </c>
      <c r="AY371" s="245" t="s">
        <v>165</v>
      </c>
    </row>
    <row r="372" s="13" customFormat="1">
      <c r="B372" s="246"/>
      <c r="C372" s="247"/>
      <c r="D372" s="233" t="s">
        <v>176</v>
      </c>
      <c r="E372" s="248" t="s">
        <v>19</v>
      </c>
      <c r="F372" s="249" t="s">
        <v>2407</v>
      </c>
      <c r="G372" s="247"/>
      <c r="H372" s="250">
        <v>33.531999999999996</v>
      </c>
      <c r="I372" s="251"/>
      <c r="J372" s="247"/>
      <c r="K372" s="247"/>
      <c r="L372" s="252"/>
      <c r="M372" s="253"/>
      <c r="N372" s="254"/>
      <c r="O372" s="254"/>
      <c r="P372" s="254"/>
      <c r="Q372" s="254"/>
      <c r="R372" s="254"/>
      <c r="S372" s="254"/>
      <c r="T372" s="255"/>
      <c r="AT372" s="256" t="s">
        <v>176</v>
      </c>
      <c r="AU372" s="256" t="s">
        <v>85</v>
      </c>
      <c r="AV372" s="13" t="s">
        <v>85</v>
      </c>
      <c r="AW372" s="13" t="s">
        <v>37</v>
      </c>
      <c r="AX372" s="13" t="s">
        <v>76</v>
      </c>
      <c r="AY372" s="256" t="s">
        <v>165</v>
      </c>
    </row>
    <row r="373" s="14" customFormat="1">
      <c r="B373" s="257"/>
      <c r="C373" s="258"/>
      <c r="D373" s="233" t="s">
        <v>176</v>
      </c>
      <c r="E373" s="259" t="s">
        <v>19</v>
      </c>
      <c r="F373" s="260" t="s">
        <v>181</v>
      </c>
      <c r="G373" s="258"/>
      <c r="H373" s="261">
        <v>33.531999999999996</v>
      </c>
      <c r="I373" s="262"/>
      <c r="J373" s="258"/>
      <c r="K373" s="258"/>
      <c r="L373" s="263"/>
      <c r="M373" s="264"/>
      <c r="N373" s="265"/>
      <c r="O373" s="265"/>
      <c r="P373" s="265"/>
      <c r="Q373" s="265"/>
      <c r="R373" s="265"/>
      <c r="S373" s="265"/>
      <c r="T373" s="266"/>
      <c r="AT373" s="267" t="s">
        <v>176</v>
      </c>
      <c r="AU373" s="267" t="s">
        <v>85</v>
      </c>
      <c r="AV373" s="14" t="s">
        <v>172</v>
      </c>
      <c r="AW373" s="14" t="s">
        <v>37</v>
      </c>
      <c r="AX373" s="14" t="s">
        <v>83</v>
      </c>
      <c r="AY373" s="267" t="s">
        <v>165</v>
      </c>
    </row>
    <row r="374" s="1" customFormat="1" ht="16.5" customHeight="1">
      <c r="B374" s="39"/>
      <c r="C374" s="268" t="s">
        <v>530</v>
      </c>
      <c r="D374" s="268" t="s">
        <v>268</v>
      </c>
      <c r="E374" s="269" t="s">
        <v>525</v>
      </c>
      <c r="F374" s="270" t="s">
        <v>526</v>
      </c>
      <c r="G374" s="271" t="s">
        <v>197</v>
      </c>
      <c r="H374" s="272">
        <v>2.02</v>
      </c>
      <c r="I374" s="273"/>
      <c r="J374" s="274">
        <f>ROUND(I374*H374,2)</f>
        <v>0</v>
      </c>
      <c r="K374" s="270" t="s">
        <v>171</v>
      </c>
      <c r="L374" s="275"/>
      <c r="M374" s="276" t="s">
        <v>19</v>
      </c>
      <c r="N374" s="277" t="s">
        <v>47</v>
      </c>
      <c r="O374" s="84"/>
      <c r="P374" s="229">
        <f>O374*H374</f>
        <v>0</v>
      </c>
      <c r="Q374" s="229">
        <v>0.064000000000000001</v>
      </c>
      <c r="R374" s="229">
        <f>Q374*H374</f>
        <v>0.12928000000000001</v>
      </c>
      <c r="S374" s="229">
        <v>0</v>
      </c>
      <c r="T374" s="230">
        <f>S374*H374</f>
        <v>0</v>
      </c>
      <c r="AR374" s="231" t="s">
        <v>224</v>
      </c>
      <c r="AT374" s="231" t="s">
        <v>268</v>
      </c>
      <c r="AU374" s="231" t="s">
        <v>85</v>
      </c>
      <c r="AY374" s="18" t="s">
        <v>165</v>
      </c>
      <c r="BE374" s="232">
        <f>IF(N374="základní",J374,0)</f>
        <v>0</v>
      </c>
      <c r="BF374" s="232">
        <f>IF(N374="snížená",J374,0)</f>
        <v>0</v>
      </c>
      <c r="BG374" s="232">
        <f>IF(N374="zákl. přenesená",J374,0)</f>
        <v>0</v>
      </c>
      <c r="BH374" s="232">
        <f>IF(N374="sníž. přenesená",J374,0)</f>
        <v>0</v>
      </c>
      <c r="BI374" s="232">
        <f>IF(N374="nulová",J374,0)</f>
        <v>0</v>
      </c>
      <c r="BJ374" s="18" t="s">
        <v>83</v>
      </c>
      <c r="BK374" s="232">
        <f>ROUND(I374*H374,2)</f>
        <v>0</v>
      </c>
      <c r="BL374" s="18" t="s">
        <v>172</v>
      </c>
      <c r="BM374" s="231" t="s">
        <v>2408</v>
      </c>
    </row>
    <row r="375" s="1" customFormat="1">
      <c r="B375" s="39"/>
      <c r="C375" s="40"/>
      <c r="D375" s="233" t="s">
        <v>174</v>
      </c>
      <c r="E375" s="40"/>
      <c r="F375" s="234" t="s">
        <v>526</v>
      </c>
      <c r="G375" s="40"/>
      <c r="H375" s="40"/>
      <c r="I375" s="146"/>
      <c r="J375" s="40"/>
      <c r="K375" s="40"/>
      <c r="L375" s="44"/>
      <c r="M375" s="235"/>
      <c r="N375" s="84"/>
      <c r="O375" s="84"/>
      <c r="P375" s="84"/>
      <c r="Q375" s="84"/>
      <c r="R375" s="84"/>
      <c r="S375" s="84"/>
      <c r="T375" s="85"/>
      <c r="AT375" s="18" t="s">
        <v>174</v>
      </c>
      <c r="AU375" s="18" t="s">
        <v>85</v>
      </c>
    </row>
    <row r="376" s="12" customFormat="1">
      <c r="B376" s="236"/>
      <c r="C376" s="237"/>
      <c r="D376" s="233" t="s">
        <v>176</v>
      </c>
      <c r="E376" s="238" t="s">
        <v>19</v>
      </c>
      <c r="F376" s="239" t="s">
        <v>528</v>
      </c>
      <c r="G376" s="237"/>
      <c r="H376" s="238" t="s">
        <v>19</v>
      </c>
      <c r="I376" s="240"/>
      <c r="J376" s="237"/>
      <c r="K376" s="237"/>
      <c r="L376" s="241"/>
      <c r="M376" s="242"/>
      <c r="N376" s="243"/>
      <c r="O376" s="243"/>
      <c r="P376" s="243"/>
      <c r="Q376" s="243"/>
      <c r="R376" s="243"/>
      <c r="S376" s="243"/>
      <c r="T376" s="244"/>
      <c r="AT376" s="245" t="s">
        <v>176</v>
      </c>
      <c r="AU376" s="245" t="s">
        <v>85</v>
      </c>
      <c r="AV376" s="12" t="s">
        <v>83</v>
      </c>
      <c r="AW376" s="12" t="s">
        <v>37</v>
      </c>
      <c r="AX376" s="12" t="s">
        <v>76</v>
      </c>
      <c r="AY376" s="245" t="s">
        <v>165</v>
      </c>
    </row>
    <row r="377" s="13" customFormat="1">
      <c r="B377" s="246"/>
      <c r="C377" s="247"/>
      <c r="D377" s="233" t="s">
        <v>176</v>
      </c>
      <c r="E377" s="248" t="s">
        <v>19</v>
      </c>
      <c r="F377" s="249" t="s">
        <v>2409</v>
      </c>
      <c r="G377" s="247"/>
      <c r="H377" s="250">
        <v>2.02</v>
      </c>
      <c r="I377" s="251"/>
      <c r="J377" s="247"/>
      <c r="K377" s="247"/>
      <c r="L377" s="252"/>
      <c r="M377" s="253"/>
      <c r="N377" s="254"/>
      <c r="O377" s="254"/>
      <c r="P377" s="254"/>
      <c r="Q377" s="254"/>
      <c r="R377" s="254"/>
      <c r="S377" s="254"/>
      <c r="T377" s="255"/>
      <c r="AT377" s="256" t="s">
        <v>176</v>
      </c>
      <c r="AU377" s="256" t="s">
        <v>85</v>
      </c>
      <c r="AV377" s="13" t="s">
        <v>85</v>
      </c>
      <c r="AW377" s="13" t="s">
        <v>37</v>
      </c>
      <c r="AX377" s="13" t="s">
        <v>76</v>
      </c>
      <c r="AY377" s="256" t="s">
        <v>165</v>
      </c>
    </row>
    <row r="378" s="14" customFormat="1">
      <c r="B378" s="257"/>
      <c r="C378" s="258"/>
      <c r="D378" s="233" t="s">
        <v>176</v>
      </c>
      <c r="E378" s="259" t="s">
        <v>19</v>
      </c>
      <c r="F378" s="260" t="s">
        <v>181</v>
      </c>
      <c r="G378" s="258"/>
      <c r="H378" s="261">
        <v>2.02</v>
      </c>
      <c r="I378" s="262"/>
      <c r="J378" s="258"/>
      <c r="K378" s="258"/>
      <c r="L378" s="263"/>
      <c r="M378" s="264"/>
      <c r="N378" s="265"/>
      <c r="O378" s="265"/>
      <c r="P378" s="265"/>
      <c r="Q378" s="265"/>
      <c r="R378" s="265"/>
      <c r="S378" s="265"/>
      <c r="T378" s="266"/>
      <c r="AT378" s="267" t="s">
        <v>176</v>
      </c>
      <c r="AU378" s="267" t="s">
        <v>85</v>
      </c>
      <c r="AV378" s="14" t="s">
        <v>172</v>
      </c>
      <c r="AW378" s="14" t="s">
        <v>37</v>
      </c>
      <c r="AX378" s="14" t="s">
        <v>83</v>
      </c>
      <c r="AY378" s="267" t="s">
        <v>165</v>
      </c>
    </row>
    <row r="379" s="1" customFormat="1" ht="16.5" customHeight="1">
      <c r="B379" s="39"/>
      <c r="C379" s="268" t="s">
        <v>536</v>
      </c>
      <c r="D379" s="268" t="s">
        <v>268</v>
      </c>
      <c r="E379" s="269" t="s">
        <v>531</v>
      </c>
      <c r="F379" s="270" t="s">
        <v>532</v>
      </c>
      <c r="G379" s="271" t="s">
        <v>197</v>
      </c>
      <c r="H379" s="272">
        <v>3.8380000000000001</v>
      </c>
      <c r="I379" s="273"/>
      <c r="J379" s="274">
        <f>ROUND(I379*H379,2)</f>
        <v>0</v>
      </c>
      <c r="K379" s="270" t="s">
        <v>171</v>
      </c>
      <c r="L379" s="275"/>
      <c r="M379" s="276" t="s">
        <v>19</v>
      </c>
      <c r="N379" s="277" t="s">
        <v>47</v>
      </c>
      <c r="O379" s="84"/>
      <c r="P379" s="229">
        <f>O379*H379</f>
        <v>0</v>
      </c>
      <c r="Q379" s="229">
        <v>0.048300000000000003</v>
      </c>
      <c r="R379" s="229">
        <f>Q379*H379</f>
        <v>0.18537540000000002</v>
      </c>
      <c r="S379" s="229">
        <v>0</v>
      </c>
      <c r="T379" s="230">
        <f>S379*H379</f>
        <v>0</v>
      </c>
      <c r="AR379" s="231" t="s">
        <v>224</v>
      </c>
      <c r="AT379" s="231" t="s">
        <v>268</v>
      </c>
      <c r="AU379" s="231" t="s">
        <v>85</v>
      </c>
      <c r="AY379" s="18" t="s">
        <v>165</v>
      </c>
      <c r="BE379" s="232">
        <f>IF(N379="základní",J379,0)</f>
        <v>0</v>
      </c>
      <c r="BF379" s="232">
        <f>IF(N379="snížená",J379,0)</f>
        <v>0</v>
      </c>
      <c r="BG379" s="232">
        <f>IF(N379="zákl. přenesená",J379,0)</f>
        <v>0</v>
      </c>
      <c r="BH379" s="232">
        <f>IF(N379="sníž. přenesená",J379,0)</f>
        <v>0</v>
      </c>
      <c r="BI379" s="232">
        <f>IF(N379="nulová",J379,0)</f>
        <v>0</v>
      </c>
      <c r="BJ379" s="18" t="s">
        <v>83</v>
      </c>
      <c r="BK379" s="232">
        <f>ROUND(I379*H379,2)</f>
        <v>0</v>
      </c>
      <c r="BL379" s="18" t="s">
        <v>172</v>
      </c>
      <c r="BM379" s="231" t="s">
        <v>2410</v>
      </c>
    </row>
    <row r="380" s="1" customFormat="1">
      <c r="B380" s="39"/>
      <c r="C380" s="40"/>
      <c r="D380" s="233" t="s">
        <v>174</v>
      </c>
      <c r="E380" s="40"/>
      <c r="F380" s="234" t="s">
        <v>532</v>
      </c>
      <c r="G380" s="40"/>
      <c r="H380" s="40"/>
      <c r="I380" s="146"/>
      <c r="J380" s="40"/>
      <c r="K380" s="40"/>
      <c r="L380" s="44"/>
      <c r="M380" s="235"/>
      <c r="N380" s="84"/>
      <c r="O380" s="84"/>
      <c r="P380" s="84"/>
      <c r="Q380" s="84"/>
      <c r="R380" s="84"/>
      <c r="S380" s="84"/>
      <c r="T380" s="85"/>
      <c r="AT380" s="18" t="s">
        <v>174</v>
      </c>
      <c r="AU380" s="18" t="s">
        <v>85</v>
      </c>
    </row>
    <row r="381" s="12" customFormat="1">
      <c r="B381" s="236"/>
      <c r="C381" s="237"/>
      <c r="D381" s="233" t="s">
        <v>176</v>
      </c>
      <c r="E381" s="238" t="s">
        <v>19</v>
      </c>
      <c r="F381" s="239" t="s">
        <v>534</v>
      </c>
      <c r="G381" s="237"/>
      <c r="H381" s="238" t="s">
        <v>19</v>
      </c>
      <c r="I381" s="240"/>
      <c r="J381" s="237"/>
      <c r="K381" s="237"/>
      <c r="L381" s="241"/>
      <c r="M381" s="242"/>
      <c r="N381" s="243"/>
      <c r="O381" s="243"/>
      <c r="P381" s="243"/>
      <c r="Q381" s="243"/>
      <c r="R381" s="243"/>
      <c r="S381" s="243"/>
      <c r="T381" s="244"/>
      <c r="AT381" s="245" t="s">
        <v>176</v>
      </c>
      <c r="AU381" s="245" t="s">
        <v>85</v>
      </c>
      <c r="AV381" s="12" t="s">
        <v>83</v>
      </c>
      <c r="AW381" s="12" t="s">
        <v>37</v>
      </c>
      <c r="AX381" s="12" t="s">
        <v>76</v>
      </c>
      <c r="AY381" s="245" t="s">
        <v>165</v>
      </c>
    </row>
    <row r="382" s="13" customFormat="1">
      <c r="B382" s="246"/>
      <c r="C382" s="247"/>
      <c r="D382" s="233" t="s">
        <v>176</v>
      </c>
      <c r="E382" s="248" t="s">
        <v>19</v>
      </c>
      <c r="F382" s="249" t="s">
        <v>2411</v>
      </c>
      <c r="G382" s="247"/>
      <c r="H382" s="250">
        <v>3.8380000000000001</v>
      </c>
      <c r="I382" s="251"/>
      <c r="J382" s="247"/>
      <c r="K382" s="247"/>
      <c r="L382" s="252"/>
      <c r="M382" s="253"/>
      <c r="N382" s="254"/>
      <c r="O382" s="254"/>
      <c r="P382" s="254"/>
      <c r="Q382" s="254"/>
      <c r="R382" s="254"/>
      <c r="S382" s="254"/>
      <c r="T382" s="255"/>
      <c r="AT382" s="256" t="s">
        <v>176</v>
      </c>
      <c r="AU382" s="256" t="s">
        <v>85</v>
      </c>
      <c r="AV382" s="13" t="s">
        <v>85</v>
      </c>
      <c r="AW382" s="13" t="s">
        <v>37</v>
      </c>
      <c r="AX382" s="13" t="s">
        <v>76</v>
      </c>
      <c r="AY382" s="256" t="s">
        <v>165</v>
      </c>
    </row>
    <row r="383" s="14" customFormat="1">
      <c r="B383" s="257"/>
      <c r="C383" s="258"/>
      <c r="D383" s="233" t="s">
        <v>176</v>
      </c>
      <c r="E383" s="259" t="s">
        <v>19</v>
      </c>
      <c r="F383" s="260" t="s">
        <v>181</v>
      </c>
      <c r="G383" s="258"/>
      <c r="H383" s="261">
        <v>3.8380000000000001</v>
      </c>
      <c r="I383" s="262"/>
      <c r="J383" s="258"/>
      <c r="K383" s="258"/>
      <c r="L383" s="263"/>
      <c r="M383" s="264"/>
      <c r="N383" s="265"/>
      <c r="O383" s="265"/>
      <c r="P383" s="265"/>
      <c r="Q383" s="265"/>
      <c r="R383" s="265"/>
      <c r="S383" s="265"/>
      <c r="T383" s="266"/>
      <c r="AT383" s="267" t="s">
        <v>176</v>
      </c>
      <c r="AU383" s="267" t="s">
        <v>85</v>
      </c>
      <c r="AV383" s="14" t="s">
        <v>172</v>
      </c>
      <c r="AW383" s="14" t="s">
        <v>37</v>
      </c>
      <c r="AX383" s="14" t="s">
        <v>83</v>
      </c>
      <c r="AY383" s="267" t="s">
        <v>165</v>
      </c>
    </row>
    <row r="384" s="1" customFormat="1" ht="16.5" customHeight="1">
      <c r="B384" s="39"/>
      <c r="C384" s="220" t="s">
        <v>543</v>
      </c>
      <c r="D384" s="220" t="s">
        <v>167</v>
      </c>
      <c r="E384" s="221" t="s">
        <v>537</v>
      </c>
      <c r="F384" s="222" t="s">
        <v>538</v>
      </c>
      <c r="G384" s="223" t="s">
        <v>197</v>
      </c>
      <c r="H384" s="224">
        <v>34</v>
      </c>
      <c r="I384" s="225"/>
      <c r="J384" s="226">
        <f>ROUND(I384*H384,2)</f>
        <v>0</v>
      </c>
      <c r="K384" s="222" t="s">
        <v>171</v>
      </c>
      <c r="L384" s="44"/>
      <c r="M384" s="227" t="s">
        <v>19</v>
      </c>
      <c r="N384" s="228" t="s">
        <v>47</v>
      </c>
      <c r="O384" s="84"/>
      <c r="P384" s="229">
        <f>O384*H384</f>
        <v>0</v>
      </c>
      <c r="Q384" s="229">
        <v>0.1295</v>
      </c>
      <c r="R384" s="229">
        <f>Q384*H384</f>
        <v>4.4030000000000005</v>
      </c>
      <c r="S384" s="229">
        <v>0</v>
      </c>
      <c r="T384" s="230">
        <f>S384*H384</f>
        <v>0</v>
      </c>
      <c r="AR384" s="231" t="s">
        <v>172</v>
      </c>
      <c r="AT384" s="231" t="s">
        <v>167</v>
      </c>
      <c r="AU384" s="231" t="s">
        <v>85</v>
      </c>
      <c r="AY384" s="18" t="s">
        <v>165</v>
      </c>
      <c r="BE384" s="232">
        <f>IF(N384="základní",J384,0)</f>
        <v>0</v>
      </c>
      <c r="BF384" s="232">
        <f>IF(N384="snížená",J384,0)</f>
        <v>0</v>
      </c>
      <c r="BG384" s="232">
        <f>IF(N384="zákl. přenesená",J384,0)</f>
        <v>0</v>
      </c>
      <c r="BH384" s="232">
        <f>IF(N384="sníž. přenesená",J384,0)</f>
        <v>0</v>
      </c>
      <c r="BI384" s="232">
        <f>IF(N384="nulová",J384,0)</f>
        <v>0</v>
      </c>
      <c r="BJ384" s="18" t="s">
        <v>83</v>
      </c>
      <c r="BK384" s="232">
        <f>ROUND(I384*H384,2)</f>
        <v>0</v>
      </c>
      <c r="BL384" s="18" t="s">
        <v>172</v>
      </c>
      <c r="BM384" s="231" t="s">
        <v>2412</v>
      </c>
    </row>
    <row r="385" s="1" customFormat="1">
      <c r="B385" s="39"/>
      <c r="C385" s="40"/>
      <c r="D385" s="233" t="s">
        <v>174</v>
      </c>
      <c r="E385" s="40"/>
      <c r="F385" s="234" t="s">
        <v>540</v>
      </c>
      <c r="G385" s="40"/>
      <c r="H385" s="40"/>
      <c r="I385" s="146"/>
      <c r="J385" s="40"/>
      <c r="K385" s="40"/>
      <c r="L385" s="44"/>
      <c r="M385" s="235"/>
      <c r="N385" s="84"/>
      <c r="O385" s="84"/>
      <c r="P385" s="84"/>
      <c r="Q385" s="84"/>
      <c r="R385" s="84"/>
      <c r="S385" s="84"/>
      <c r="T385" s="85"/>
      <c r="AT385" s="18" t="s">
        <v>174</v>
      </c>
      <c r="AU385" s="18" t="s">
        <v>85</v>
      </c>
    </row>
    <row r="386" s="12" customFormat="1">
      <c r="B386" s="236"/>
      <c r="C386" s="237"/>
      <c r="D386" s="233" t="s">
        <v>176</v>
      </c>
      <c r="E386" s="238" t="s">
        <v>19</v>
      </c>
      <c r="F386" s="239" t="s">
        <v>541</v>
      </c>
      <c r="G386" s="237"/>
      <c r="H386" s="238" t="s">
        <v>19</v>
      </c>
      <c r="I386" s="240"/>
      <c r="J386" s="237"/>
      <c r="K386" s="237"/>
      <c r="L386" s="241"/>
      <c r="M386" s="242"/>
      <c r="N386" s="243"/>
      <c r="O386" s="243"/>
      <c r="P386" s="243"/>
      <c r="Q386" s="243"/>
      <c r="R386" s="243"/>
      <c r="S386" s="243"/>
      <c r="T386" s="244"/>
      <c r="AT386" s="245" t="s">
        <v>176</v>
      </c>
      <c r="AU386" s="245" t="s">
        <v>85</v>
      </c>
      <c r="AV386" s="12" t="s">
        <v>83</v>
      </c>
      <c r="AW386" s="12" t="s">
        <v>37</v>
      </c>
      <c r="AX386" s="12" t="s">
        <v>76</v>
      </c>
      <c r="AY386" s="245" t="s">
        <v>165</v>
      </c>
    </row>
    <row r="387" s="13" customFormat="1">
      <c r="B387" s="246"/>
      <c r="C387" s="247"/>
      <c r="D387" s="233" t="s">
        <v>176</v>
      </c>
      <c r="E387" s="248" t="s">
        <v>19</v>
      </c>
      <c r="F387" s="249" t="s">
        <v>396</v>
      </c>
      <c r="G387" s="247"/>
      <c r="H387" s="250">
        <v>34</v>
      </c>
      <c r="I387" s="251"/>
      <c r="J387" s="247"/>
      <c r="K387" s="247"/>
      <c r="L387" s="252"/>
      <c r="M387" s="253"/>
      <c r="N387" s="254"/>
      <c r="O387" s="254"/>
      <c r="P387" s="254"/>
      <c r="Q387" s="254"/>
      <c r="R387" s="254"/>
      <c r="S387" s="254"/>
      <c r="T387" s="255"/>
      <c r="AT387" s="256" t="s">
        <v>176</v>
      </c>
      <c r="AU387" s="256" t="s">
        <v>85</v>
      </c>
      <c r="AV387" s="13" t="s">
        <v>85</v>
      </c>
      <c r="AW387" s="13" t="s">
        <v>37</v>
      </c>
      <c r="AX387" s="13" t="s">
        <v>76</v>
      </c>
      <c r="AY387" s="256" t="s">
        <v>165</v>
      </c>
    </row>
    <row r="388" s="14" customFormat="1">
      <c r="B388" s="257"/>
      <c r="C388" s="258"/>
      <c r="D388" s="233" t="s">
        <v>176</v>
      </c>
      <c r="E388" s="259" t="s">
        <v>19</v>
      </c>
      <c r="F388" s="260" t="s">
        <v>181</v>
      </c>
      <c r="G388" s="258"/>
      <c r="H388" s="261">
        <v>34</v>
      </c>
      <c r="I388" s="262"/>
      <c r="J388" s="258"/>
      <c r="K388" s="258"/>
      <c r="L388" s="263"/>
      <c r="M388" s="264"/>
      <c r="N388" s="265"/>
      <c r="O388" s="265"/>
      <c r="P388" s="265"/>
      <c r="Q388" s="265"/>
      <c r="R388" s="265"/>
      <c r="S388" s="265"/>
      <c r="T388" s="266"/>
      <c r="AT388" s="267" t="s">
        <v>176</v>
      </c>
      <c r="AU388" s="267" t="s">
        <v>85</v>
      </c>
      <c r="AV388" s="14" t="s">
        <v>172</v>
      </c>
      <c r="AW388" s="14" t="s">
        <v>37</v>
      </c>
      <c r="AX388" s="14" t="s">
        <v>83</v>
      </c>
      <c r="AY388" s="267" t="s">
        <v>165</v>
      </c>
    </row>
    <row r="389" s="1" customFormat="1" ht="16.5" customHeight="1">
      <c r="B389" s="39"/>
      <c r="C389" s="268" t="s">
        <v>549</v>
      </c>
      <c r="D389" s="268" t="s">
        <v>268</v>
      </c>
      <c r="E389" s="269" t="s">
        <v>544</v>
      </c>
      <c r="F389" s="270" t="s">
        <v>545</v>
      </c>
      <c r="G389" s="271" t="s">
        <v>197</v>
      </c>
      <c r="H389" s="272">
        <v>34.340000000000003</v>
      </c>
      <c r="I389" s="273"/>
      <c r="J389" s="274">
        <f>ROUND(I389*H389,2)</f>
        <v>0</v>
      </c>
      <c r="K389" s="270" t="s">
        <v>171</v>
      </c>
      <c r="L389" s="275"/>
      <c r="M389" s="276" t="s">
        <v>19</v>
      </c>
      <c r="N389" s="277" t="s">
        <v>47</v>
      </c>
      <c r="O389" s="84"/>
      <c r="P389" s="229">
        <f>O389*H389</f>
        <v>0</v>
      </c>
      <c r="Q389" s="229">
        <v>0.044999999999999998</v>
      </c>
      <c r="R389" s="229">
        <f>Q389*H389</f>
        <v>1.5453000000000001</v>
      </c>
      <c r="S389" s="229">
        <v>0</v>
      </c>
      <c r="T389" s="230">
        <f>S389*H389</f>
        <v>0</v>
      </c>
      <c r="AR389" s="231" t="s">
        <v>224</v>
      </c>
      <c r="AT389" s="231" t="s">
        <v>268</v>
      </c>
      <c r="AU389" s="231" t="s">
        <v>85</v>
      </c>
      <c r="AY389" s="18" t="s">
        <v>165</v>
      </c>
      <c r="BE389" s="232">
        <f>IF(N389="základní",J389,0)</f>
        <v>0</v>
      </c>
      <c r="BF389" s="232">
        <f>IF(N389="snížená",J389,0)</f>
        <v>0</v>
      </c>
      <c r="BG389" s="232">
        <f>IF(N389="zákl. přenesená",J389,0)</f>
        <v>0</v>
      </c>
      <c r="BH389" s="232">
        <f>IF(N389="sníž. přenesená",J389,0)</f>
        <v>0</v>
      </c>
      <c r="BI389" s="232">
        <f>IF(N389="nulová",J389,0)</f>
        <v>0</v>
      </c>
      <c r="BJ389" s="18" t="s">
        <v>83</v>
      </c>
      <c r="BK389" s="232">
        <f>ROUND(I389*H389,2)</f>
        <v>0</v>
      </c>
      <c r="BL389" s="18" t="s">
        <v>172</v>
      </c>
      <c r="BM389" s="231" t="s">
        <v>2413</v>
      </c>
    </row>
    <row r="390" s="1" customFormat="1">
      <c r="B390" s="39"/>
      <c r="C390" s="40"/>
      <c r="D390" s="233" t="s">
        <v>174</v>
      </c>
      <c r="E390" s="40"/>
      <c r="F390" s="234" t="s">
        <v>545</v>
      </c>
      <c r="G390" s="40"/>
      <c r="H390" s="40"/>
      <c r="I390" s="146"/>
      <c r="J390" s="40"/>
      <c r="K390" s="40"/>
      <c r="L390" s="44"/>
      <c r="M390" s="235"/>
      <c r="N390" s="84"/>
      <c r="O390" s="84"/>
      <c r="P390" s="84"/>
      <c r="Q390" s="84"/>
      <c r="R390" s="84"/>
      <c r="S390" s="84"/>
      <c r="T390" s="85"/>
      <c r="AT390" s="18" t="s">
        <v>174</v>
      </c>
      <c r="AU390" s="18" t="s">
        <v>85</v>
      </c>
    </row>
    <row r="391" s="12" customFormat="1">
      <c r="B391" s="236"/>
      <c r="C391" s="237"/>
      <c r="D391" s="233" t="s">
        <v>176</v>
      </c>
      <c r="E391" s="238" t="s">
        <v>19</v>
      </c>
      <c r="F391" s="239" t="s">
        <v>547</v>
      </c>
      <c r="G391" s="237"/>
      <c r="H391" s="238" t="s">
        <v>19</v>
      </c>
      <c r="I391" s="240"/>
      <c r="J391" s="237"/>
      <c r="K391" s="237"/>
      <c r="L391" s="241"/>
      <c r="M391" s="242"/>
      <c r="N391" s="243"/>
      <c r="O391" s="243"/>
      <c r="P391" s="243"/>
      <c r="Q391" s="243"/>
      <c r="R391" s="243"/>
      <c r="S391" s="243"/>
      <c r="T391" s="244"/>
      <c r="AT391" s="245" t="s">
        <v>176</v>
      </c>
      <c r="AU391" s="245" t="s">
        <v>85</v>
      </c>
      <c r="AV391" s="12" t="s">
        <v>83</v>
      </c>
      <c r="AW391" s="12" t="s">
        <v>37</v>
      </c>
      <c r="AX391" s="12" t="s">
        <v>76</v>
      </c>
      <c r="AY391" s="245" t="s">
        <v>165</v>
      </c>
    </row>
    <row r="392" s="13" customFormat="1">
      <c r="B392" s="246"/>
      <c r="C392" s="247"/>
      <c r="D392" s="233" t="s">
        <v>176</v>
      </c>
      <c r="E392" s="248" t="s">
        <v>19</v>
      </c>
      <c r="F392" s="249" t="s">
        <v>2414</v>
      </c>
      <c r="G392" s="247"/>
      <c r="H392" s="250">
        <v>34.340000000000003</v>
      </c>
      <c r="I392" s="251"/>
      <c r="J392" s="247"/>
      <c r="K392" s="247"/>
      <c r="L392" s="252"/>
      <c r="M392" s="253"/>
      <c r="N392" s="254"/>
      <c r="O392" s="254"/>
      <c r="P392" s="254"/>
      <c r="Q392" s="254"/>
      <c r="R392" s="254"/>
      <c r="S392" s="254"/>
      <c r="T392" s="255"/>
      <c r="AT392" s="256" t="s">
        <v>176</v>
      </c>
      <c r="AU392" s="256" t="s">
        <v>85</v>
      </c>
      <c r="AV392" s="13" t="s">
        <v>85</v>
      </c>
      <c r="AW392" s="13" t="s">
        <v>37</v>
      </c>
      <c r="AX392" s="13" t="s">
        <v>76</v>
      </c>
      <c r="AY392" s="256" t="s">
        <v>165</v>
      </c>
    </row>
    <row r="393" s="14" customFormat="1">
      <c r="B393" s="257"/>
      <c r="C393" s="258"/>
      <c r="D393" s="233" t="s">
        <v>176</v>
      </c>
      <c r="E393" s="259" t="s">
        <v>19</v>
      </c>
      <c r="F393" s="260" t="s">
        <v>181</v>
      </c>
      <c r="G393" s="258"/>
      <c r="H393" s="261">
        <v>34.340000000000003</v>
      </c>
      <c r="I393" s="262"/>
      <c r="J393" s="258"/>
      <c r="K393" s="258"/>
      <c r="L393" s="263"/>
      <c r="M393" s="264"/>
      <c r="N393" s="265"/>
      <c r="O393" s="265"/>
      <c r="P393" s="265"/>
      <c r="Q393" s="265"/>
      <c r="R393" s="265"/>
      <c r="S393" s="265"/>
      <c r="T393" s="266"/>
      <c r="AT393" s="267" t="s">
        <v>176</v>
      </c>
      <c r="AU393" s="267" t="s">
        <v>85</v>
      </c>
      <c r="AV393" s="14" t="s">
        <v>172</v>
      </c>
      <c r="AW393" s="14" t="s">
        <v>37</v>
      </c>
      <c r="AX393" s="14" t="s">
        <v>83</v>
      </c>
      <c r="AY393" s="267" t="s">
        <v>165</v>
      </c>
    </row>
    <row r="394" s="1" customFormat="1" ht="16.5" customHeight="1">
      <c r="B394" s="39"/>
      <c r="C394" s="220" t="s">
        <v>555</v>
      </c>
      <c r="D394" s="220" t="s">
        <v>167</v>
      </c>
      <c r="E394" s="221" t="s">
        <v>550</v>
      </c>
      <c r="F394" s="222" t="s">
        <v>551</v>
      </c>
      <c r="G394" s="223" t="s">
        <v>170</v>
      </c>
      <c r="H394" s="224">
        <v>71.060000000000002</v>
      </c>
      <c r="I394" s="225"/>
      <c r="J394" s="226">
        <f>ROUND(I394*H394,2)</f>
        <v>0</v>
      </c>
      <c r="K394" s="222" t="s">
        <v>171</v>
      </c>
      <c r="L394" s="44"/>
      <c r="M394" s="227" t="s">
        <v>19</v>
      </c>
      <c r="N394" s="228" t="s">
        <v>47</v>
      </c>
      <c r="O394" s="84"/>
      <c r="P394" s="229">
        <f>O394*H394</f>
        <v>0</v>
      </c>
      <c r="Q394" s="229">
        <v>0.00036000000000000002</v>
      </c>
      <c r="R394" s="229">
        <f>Q394*H394</f>
        <v>0.025581600000000003</v>
      </c>
      <c r="S394" s="229">
        <v>0</v>
      </c>
      <c r="T394" s="230">
        <f>S394*H394</f>
        <v>0</v>
      </c>
      <c r="AR394" s="231" t="s">
        <v>172</v>
      </c>
      <c r="AT394" s="231" t="s">
        <v>167</v>
      </c>
      <c r="AU394" s="231" t="s">
        <v>85</v>
      </c>
      <c r="AY394" s="18" t="s">
        <v>165</v>
      </c>
      <c r="BE394" s="232">
        <f>IF(N394="základní",J394,0)</f>
        <v>0</v>
      </c>
      <c r="BF394" s="232">
        <f>IF(N394="snížená",J394,0)</f>
        <v>0</v>
      </c>
      <c r="BG394" s="232">
        <f>IF(N394="zákl. přenesená",J394,0)</f>
        <v>0</v>
      </c>
      <c r="BH394" s="232">
        <f>IF(N394="sníž. přenesená",J394,0)</f>
        <v>0</v>
      </c>
      <c r="BI394" s="232">
        <f>IF(N394="nulová",J394,0)</f>
        <v>0</v>
      </c>
      <c r="BJ394" s="18" t="s">
        <v>83</v>
      </c>
      <c r="BK394" s="232">
        <f>ROUND(I394*H394,2)</f>
        <v>0</v>
      </c>
      <c r="BL394" s="18" t="s">
        <v>172</v>
      </c>
      <c r="BM394" s="231" t="s">
        <v>2415</v>
      </c>
    </row>
    <row r="395" s="1" customFormat="1">
      <c r="B395" s="39"/>
      <c r="C395" s="40"/>
      <c r="D395" s="233" t="s">
        <v>174</v>
      </c>
      <c r="E395" s="40"/>
      <c r="F395" s="234" t="s">
        <v>553</v>
      </c>
      <c r="G395" s="40"/>
      <c r="H395" s="40"/>
      <c r="I395" s="146"/>
      <c r="J395" s="40"/>
      <c r="K395" s="40"/>
      <c r="L395" s="44"/>
      <c r="M395" s="235"/>
      <c r="N395" s="84"/>
      <c r="O395" s="84"/>
      <c r="P395" s="84"/>
      <c r="Q395" s="84"/>
      <c r="R395" s="84"/>
      <c r="S395" s="84"/>
      <c r="T395" s="85"/>
      <c r="AT395" s="18" t="s">
        <v>174</v>
      </c>
      <c r="AU395" s="18" t="s">
        <v>85</v>
      </c>
    </row>
    <row r="396" s="12" customFormat="1">
      <c r="B396" s="236"/>
      <c r="C396" s="237"/>
      <c r="D396" s="233" t="s">
        <v>176</v>
      </c>
      <c r="E396" s="238" t="s">
        <v>19</v>
      </c>
      <c r="F396" s="239" t="s">
        <v>2416</v>
      </c>
      <c r="G396" s="237"/>
      <c r="H396" s="238" t="s">
        <v>19</v>
      </c>
      <c r="I396" s="240"/>
      <c r="J396" s="237"/>
      <c r="K396" s="237"/>
      <c r="L396" s="241"/>
      <c r="M396" s="242"/>
      <c r="N396" s="243"/>
      <c r="O396" s="243"/>
      <c r="P396" s="243"/>
      <c r="Q396" s="243"/>
      <c r="R396" s="243"/>
      <c r="S396" s="243"/>
      <c r="T396" s="244"/>
      <c r="AT396" s="245" t="s">
        <v>176</v>
      </c>
      <c r="AU396" s="245" t="s">
        <v>85</v>
      </c>
      <c r="AV396" s="12" t="s">
        <v>83</v>
      </c>
      <c r="AW396" s="12" t="s">
        <v>37</v>
      </c>
      <c r="AX396" s="12" t="s">
        <v>76</v>
      </c>
      <c r="AY396" s="245" t="s">
        <v>165</v>
      </c>
    </row>
    <row r="397" s="13" customFormat="1">
      <c r="B397" s="246"/>
      <c r="C397" s="247"/>
      <c r="D397" s="233" t="s">
        <v>176</v>
      </c>
      <c r="E397" s="248" t="s">
        <v>19</v>
      </c>
      <c r="F397" s="249" t="s">
        <v>2417</v>
      </c>
      <c r="G397" s="247"/>
      <c r="H397" s="250">
        <v>71.060000000000002</v>
      </c>
      <c r="I397" s="251"/>
      <c r="J397" s="247"/>
      <c r="K397" s="247"/>
      <c r="L397" s="252"/>
      <c r="M397" s="253"/>
      <c r="N397" s="254"/>
      <c r="O397" s="254"/>
      <c r="P397" s="254"/>
      <c r="Q397" s="254"/>
      <c r="R397" s="254"/>
      <c r="S397" s="254"/>
      <c r="T397" s="255"/>
      <c r="AT397" s="256" t="s">
        <v>176</v>
      </c>
      <c r="AU397" s="256" t="s">
        <v>85</v>
      </c>
      <c r="AV397" s="13" t="s">
        <v>85</v>
      </c>
      <c r="AW397" s="13" t="s">
        <v>37</v>
      </c>
      <c r="AX397" s="13" t="s">
        <v>76</v>
      </c>
      <c r="AY397" s="256" t="s">
        <v>165</v>
      </c>
    </row>
    <row r="398" s="14" customFormat="1">
      <c r="B398" s="257"/>
      <c r="C398" s="258"/>
      <c r="D398" s="233" t="s">
        <v>176</v>
      </c>
      <c r="E398" s="259" t="s">
        <v>19</v>
      </c>
      <c r="F398" s="260" t="s">
        <v>181</v>
      </c>
      <c r="G398" s="258"/>
      <c r="H398" s="261">
        <v>71.060000000000002</v>
      </c>
      <c r="I398" s="262"/>
      <c r="J398" s="258"/>
      <c r="K398" s="258"/>
      <c r="L398" s="263"/>
      <c r="M398" s="264"/>
      <c r="N398" s="265"/>
      <c r="O398" s="265"/>
      <c r="P398" s="265"/>
      <c r="Q398" s="265"/>
      <c r="R398" s="265"/>
      <c r="S398" s="265"/>
      <c r="T398" s="266"/>
      <c r="AT398" s="267" t="s">
        <v>176</v>
      </c>
      <c r="AU398" s="267" t="s">
        <v>85</v>
      </c>
      <c r="AV398" s="14" t="s">
        <v>172</v>
      </c>
      <c r="AW398" s="14" t="s">
        <v>37</v>
      </c>
      <c r="AX398" s="14" t="s">
        <v>83</v>
      </c>
      <c r="AY398" s="267" t="s">
        <v>165</v>
      </c>
    </row>
    <row r="399" s="1" customFormat="1" ht="16.5" customHeight="1">
      <c r="B399" s="39"/>
      <c r="C399" s="220" t="s">
        <v>562</v>
      </c>
      <c r="D399" s="220" t="s">
        <v>167</v>
      </c>
      <c r="E399" s="221" t="s">
        <v>2418</v>
      </c>
      <c r="F399" s="222" t="s">
        <v>2419</v>
      </c>
      <c r="G399" s="223" t="s">
        <v>442</v>
      </c>
      <c r="H399" s="224">
        <v>3</v>
      </c>
      <c r="I399" s="225"/>
      <c r="J399" s="226">
        <f>ROUND(I399*H399,2)</f>
        <v>0</v>
      </c>
      <c r="K399" s="222" t="s">
        <v>367</v>
      </c>
      <c r="L399" s="44"/>
      <c r="M399" s="227" t="s">
        <v>19</v>
      </c>
      <c r="N399" s="228" t="s">
        <v>47</v>
      </c>
      <c r="O399" s="84"/>
      <c r="P399" s="229">
        <f>O399*H399</f>
        <v>0</v>
      </c>
      <c r="Q399" s="229">
        <v>0</v>
      </c>
      <c r="R399" s="229">
        <f>Q399*H399</f>
        <v>0</v>
      </c>
      <c r="S399" s="229">
        <v>0</v>
      </c>
      <c r="T399" s="230">
        <f>S399*H399</f>
        <v>0</v>
      </c>
      <c r="AR399" s="231" t="s">
        <v>172</v>
      </c>
      <c r="AT399" s="231" t="s">
        <v>167</v>
      </c>
      <c r="AU399" s="231" t="s">
        <v>85</v>
      </c>
      <c r="AY399" s="18" t="s">
        <v>165</v>
      </c>
      <c r="BE399" s="232">
        <f>IF(N399="základní",J399,0)</f>
        <v>0</v>
      </c>
      <c r="BF399" s="232">
        <f>IF(N399="snížená",J399,0)</f>
        <v>0</v>
      </c>
      <c r="BG399" s="232">
        <f>IF(N399="zákl. přenesená",J399,0)</f>
        <v>0</v>
      </c>
      <c r="BH399" s="232">
        <f>IF(N399="sníž. přenesená",J399,0)</f>
        <v>0</v>
      </c>
      <c r="BI399" s="232">
        <f>IF(N399="nulová",J399,0)</f>
        <v>0</v>
      </c>
      <c r="BJ399" s="18" t="s">
        <v>83</v>
      </c>
      <c r="BK399" s="232">
        <f>ROUND(I399*H399,2)</f>
        <v>0</v>
      </c>
      <c r="BL399" s="18" t="s">
        <v>172</v>
      </c>
      <c r="BM399" s="231" t="s">
        <v>2420</v>
      </c>
    </row>
    <row r="400" s="1" customFormat="1">
      <c r="B400" s="39"/>
      <c r="C400" s="40"/>
      <c r="D400" s="233" t="s">
        <v>174</v>
      </c>
      <c r="E400" s="40"/>
      <c r="F400" s="234" t="s">
        <v>2419</v>
      </c>
      <c r="G400" s="40"/>
      <c r="H400" s="40"/>
      <c r="I400" s="146"/>
      <c r="J400" s="40"/>
      <c r="K400" s="40"/>
      <c r="L400" s="44"/>
      <c r="M400" s="235"/>
      <c r="N400" s="84"/>
      <c r="O400" s="84"/>
      <c r="P400" s="84"/>
      <c r="Q400" s="84"/>
      <c r="R400" s="84"/>
      <c r="S400" s="84"/>
      <c r="T400" s="85"/>
      <c r="AT400" s="18" t="s">
        <v>174</v>
      </c>
      <c r="AU400" s="18" t="s">
        <v>85</v>
      </c>
    </row>
    <row r="401" s="1" customFormat="1">
      <c r="B401" s="39"/>
      <c r="C401" s="40"/>
      <c r="D401" s="233" t="s">
        <v>369</v>
      </c>
      <c r="E401" s="40"/>
      <c r="F401" s="278" t="s">
        <v>944</v>
      </c>
      <c r="G401" s="40"/>
      <c r="H401" s="40"/>
      <c r="I401" s="146"/>
      <c r="J401" s="40"/>
      <c r="K401" s="40"/>
      <c r="L401" s="44"/>
      <c r="M401" s="235"/>
      <c r="N401" s="84"/>
      <c r="O401" s="84"/>
      <c r="P401" s="84"/>
      <c r="Q401" s="84"/>
      <c r="R401" s="84"/>
      <c r="S401" s="84"/>
      <c r="T401" s="85"/>
      <c r="AT401" s="18" t="s">
        <v>369</v>
      </c>
      <c r="AU401" s="18" t="s">
        <v>85</v>
      </c>
    </row>
    <row r="402" s="1" customFormat="1" ht="16.5" customHeight="1">
      <c r="B402" s="39"/>
      <c r="C402" s="220" t="s">
        <v>571</v>
      </c>
      <c r="D402" s="220" t="s">
        <v>167</v>
      </c>
      <c r="E402" s="221" t="s">
        <v>2421</v>
      </c>
      <c r="F402" s="222" t="s">
        <v>2422</v>
      </c>
      <c r="G402" s="223" t="s">
        <v>442</v>
      </c>
      <c r="H402" s="224">
        <v>1</v>
      </c>
      <c r="I402" s="225"/>
      <c r="J402" s="226">
        <f>ROUND(I402*H402,2)</f>
        <v>0</v>
      </c>
      <c r="K402" s="222" t="s">
        <v>367</v>
      </c>
      <c r="L402" s="44"/>
      <c r="M402" s="227" t="s">
        <v>19</v>
      </c>
      <c r="N402" s="228" t="s">
        <v>47</v>
      </c>
      <c r="O402" s="84"/>
      <c r="P402" s="229">
        <f>O402*H402</f>
        <v>0</v>
      </c>
      <c r="Q402" s="229">
        <v>0</v>
      </c>
      <c r="R402" s="229">
        <f>Q402*H402</f>
        <v>0</v>
      </c>
      <c r="S402" s="229">
        <v>0</v>
      </c>
      <c r="T402" s="230">
        <f>S402*H402</f>
        <v>0</v>
      </c>
      <c r="AR402" s="231" t="s">
        <v>172</v>
      </c>
      <c r="AT402" s="231" t="s">
        <v>167</v>
      </c>
      <c r="AU402" s="231" t="s">
        <v>85</v>
      </c>
      <c r="AY402" s="18" t="s">
        <v>165</v>
      </c>
      <c r="BE402" s="232">
        <f>IF(N402="základní",J402,0)</f>
        <v>0</v>
      </c>
      <c r="BF402" s="232">
        <f>IF(N402="snížená",J402,0)</f>
        <v>0</v>
      </c>
      <c r="BG402" s="232">
        <f>IF(N402="zákl. přenesená",J402,0)</f>
        <v>0</v>
      </c>
      <c r="BH402" s="232">
        <f>IF(N402="sníž. přenesená",J402,0)</f>
        <v>0</v>
      </c>
      <c r="BI402" s="232">
        <f>IF(N402="nulová",J402,0)</f>
        <v>0</v>
      </c>
      <c r="BJ402" s="18" t="s">
        <v>83</v>
      </c>
      <c r="BK402" s="232">
        <f>ROUND(I402*H402,2)</f>
        <v>0</v>
      </c>
      <c r="BL402" s="18" t="s">
        <v>172</v>
      </c>
      <c r="BM402" s="231" t="s">
        <v>2423</v>
      </c>
    </row>
    <row r="403" s="1" customFormat="1">
      <c r="B403" s="39"/>
      <c r="C403" s="40"/>
      <c r="D403" s="233" t="s">
        <v>174</v>
      </c>
      <c r="E403" s="40"/>
      <c r="F403" s="234" t="s">
        <v>2424</v>
      </c>
      <c r="G403" s="40"/>
      <c r="H403" s="40"/>
      <c r="I403" s="146"/>
      <c r="J403" s="40"/>
      <c r="K403" s="40"/>
      <c r="L403" s="44"/>
      <c r="M403" s="235"/>
      <c r="N403" s="84"/>
      <c r="O403" s="84"/>
      <c r="P403" s="84"/>
      <c r="Q403" s="84"/>
      <c r="R403" s="84"/>
      <c r="S403" s="84"/>
      <c r="T403" s="85"/>
      <c r="AT403" s="18" t="s">
        <v>174</v>
      </c>
      <c r="AU403" s="18" t="s">
        <v>85</v>
      </c>
    </row>
    <row r="404" s="1" customFormat="1">
      <c r="B404" s="39"/>
      <c r="C404" s="40"/>
      <c r="D404" s="233" t="s">
        <v>369</v>
      </c>
      <c r="E404" s="40"/>
      <c r="F404" s="278" t="s">
        <v>944</v>
      </c>
      <c r="G404" s="40"/>
      <c r="H404" s="40"/>
      <c r="I404" s="146"/>
      <c r="J404" s="40"/>
      <c r="K404" s="40"/>
      <c r="L404" s="44"/>
      <c r="M404" s="235"/>
      <c r="N404" s="84"/>
      <c r="O404" s="84"/>
      <c r="P404" s="84"/>
      <c r="Q404" s="84"/>
      <c r="R404" s="84"/>
      <c r="S404" s="84"/>
      <c r="T404" s="85"/>
      <c r="AT404" s="18" t="s">
        <v>369</v>
      </c>
      <c r="AU404" s="18" t="s">
        <v>85</v>
      </c>
    </row>
    <row r="405" s="1" customFormat="1" ht="16.5" customHeight="1">
      <c r="B405" s="39"/>
      <c r="C405" s="268" t="s">
        <v>578</v>
      </c>
      <c r="D405" s="268" t="s">
        <v>268</v>
      </c>
      <c r="E405" s="269" t="s">
        <v>2425</v>
      </c>
      <c r="F405" s="270" t="s">
        <v>2426</v>
      </c>
      <c r="G405" s="271" t="s">
        <v>324</v>
      </c>
      <c r="H405" s="272">
        <v>3</v>
      </c>
      <c r="I405" s="273"/>
      <c r="J405" s="274">
        <f>ROUND(I405*H405,2)</f>
        <v>0</v>
      </c>
      <c r="K405" s="270" t="s">
        <v>367</v>
      </c>
      <c r="L405" s="275"/>
      <c r="M405" s="276" t="s">
        <v>19</v>
      </c>
      <c r="N405" s="277" t="s">
        <v>47</v>
      </c>
      <c r="O405" s="84"/>
      <c r="P405" s="229">
        <f>O405*H405</f>
        <v>0</v>
      </c>
      <c r="Q405" s="229">
        <v>0</v>
      </c>
      <c r="R405" s="229">
        <f>Q405*H405</f>
        <v>0</v>
      </c>
      <c r="S405" s="229">
        <v>0</v>
      </c>
      <c r="T405" s="230">
        <f>S405*H405</f>
        <v>0</v>
      </c>
      <c r="AR405" s="231" t="s">
        <v>224</v>
      </c>
      <c r="AT405" s="231" t="s">
        <v>268</v>
      </c>
      <c r="AU405" s="231" t="s">
        <v>85</v>
      </c>
      <c r="AY405" s="18" t="s">
        <v>165</v>
      </c>
      <c r="BE405" s="232">
        <f>IF(N405="základní",J405,0)</f>
        <v>0</v>
      </c>
      <c r="BF405" s="232">
        <f>IF(N405="snížená",J405,0)</f>
        <v>0</v>
      </c>
      <c r="BG405" s="232">
        <f>IF(N405="zákl. přenesená",J405,0)</f>
        <v>0</v>
      </c>
      <c r="BH405" s="232">
        <f>IF(N405="sníž. přenesená",J405,0)</f>
        <v>0</v>
      </c>
      <c r="BI405" s="232">
        <f>IF(N405="nulová",J405,0)</f>
        <v>0</v>
      </c>
      <c r="BJ405" s="18" t="s">
        <v>83</v>
      </c>
      <c r="BK405" s="232">
        <f>ROUND(I405*H405,2)</f>
        <v>0</v>
      </c>
      <c r="BL405" s="18" t="s">
        <v>172</v>
      </c>
      <c r="BM405" s="231" t="s">
        <v>2427</v>
      </c>
    </row>
    <row r="406" s="1" customFormat="1">
      <c r="B406" s="39"/>
      <c r="C406" s="40"/>
      <c r="D406" s="233" t="s">
        <v>174</v>
      </c>
      <c r="E406" s="40"/>
      <c r="F406" s="234" t="s">
        <v>2428</v>
      </c>
      <c r="G406" s="40"/>
      <c r="H406" s="40"/>
      <c r="I406" s="146"/>
      <c r="J406" s="40"/>
      <c r="K406" s="40"/>
      <c r="L406" s="44"/>
      <c r="M406" s="235"/>
      <c r="N406" s="84"/>
      <c r="O406" s="84"/>
      <c r="P406" s="84"/>
      <c r="Q406" s="84"/>
      <c r="R406" s="84"/>
      <c r="S406" s="84"/>
      <c r="T406" s="85"/>
      <c r="AT406" s="18" t="s">
        <v>174</v>
      </c>
      <c r="AU406" s="18" t="s">
        <v>85</v>
      </c>
    </row>
    <row r="407" s="1" customFormat="1">
      <c r="B407" s="39"/>
      <c r="C407" s="40"/>
      <c r="D407" s="233" t="s">
        <v>369</v>
      </c>
      <c r="E407" s="40"/>
      <c r="F407" s="278" t="s">
        <v>944</v>
      </c>
      <c r="G407" s="40"/>
      <c r="H407" s="40"/>
      <c r="I407" s="146"/>
      <c r="J407" s="40"/>
      <c r="K407" s="40"/>
      <c r="L407" s="44"/>
      <c r="M407" s="235"/>
      <c r="N407" s="84"/>
      <c r="O407" s="84"/>
      <c r="P407" s="84"/>
      <c r="Q407" s="84"/>
      <c r="R407" s="84"/>
      <c r="S407" s="84"/>
      <c r="T407" s="85"/>
      <c r="AT407" s="18" t="s">
        <v>369</v>
      </c>
      <c r="AU407" s="18" t="s">
        <v>85</v>
      </c>
    </row>
    <row r="408" s="1" customFormat="1" ht="16.5" customHeight="1">
      <c r="B408" s="39"/>
      <c r="C408" s="268" t="s">
        <v>586</v>
      </c>
      <c r="D408" s="268" t="s">
        <v>268</v>
      </c>
      <c r="E408" s="269" t="s">
        <v>2429</v>
      </c>
      <c r="F408" s="270" t="s">
        <v>2430</v>
      </c>
      <c r="G408" s="271" t="s">
        <v>324</v>
      </c>
      <c r="H408" s="272">
        <v>1</v>
      </c>
      <c r="I408" s="273"/>
      <c r="J408" s="274">
        <f>ROUND(I408*H408,2)</f>
        <v>0</v>
      </c>
      <c r="K408" s="270" t="s">
        <v>367</v>
      </c>
      <c r="L408" s="275"/>
      <c r="M408" s="276" t="s">
        <v>19</v>
      </c>
      <c r="N408" s="277" t="s">
        <v>47</v>
      </c>
      <c r="O408" s="84"/>
      <c r="P408" s="229">
        <f>O408*H408</f>
        <v>0</v>
      </c>
      <c r="Q408" s="229">
        <v>0</v>
      </c>
      <c r="R408" s="229">
        <f>Q408*H408</f>
        <v>0</v>
      </c>
      <c r="S408" s="229">
        <v>0</v>
      </c>
      <c r="T408" s="230">
        <f>S408*H408</f>
        <v>0</v>
      </c>
      <c r="AR408" s="231" t="s">
        <v>224</v>
      </c>
      <c r="AT408" s="231" t="s">
        <v>268</v>
      </c>
      <c r="AU408" s="231" t="s">
        <v>85</v>
      </c>
      <c r="AY408" s="18" t="s">
        <v>165</v>
      </c>
      <c r="BE408" s="232">
        <f>IF(N408="základní",J408,0)</f>
        <v>0</v>
      </c>
      <c r="BF408" s="232">
        <f>IF(N408="snížená",J408,0)</f>
        <v>0</v>
      </c>
      <c r="BG408" s="232">
        <f>IF(N408="zákl. přenesená",J408,0)</f>
        <v>0</v>
      </c>
      <c r="BH408" s="232">
        <f>IF(N408="sníž. přenesená",J408,0)</f>
        <v>0</v>
      </c>
      <c r="BI408" s="232">
        <f>IF(N408="nulová",J408,0)</f>
        <v>0</v>
      </c>
      <c r="BJ408" s="18" t="s">
        <v>83</v>
      </c>
      <c r="BK408" s="232">
        <f>ROUND(I408*H408,2)</f>
        <v>0</v>
      </c>
      <c r="BL408" s="18" t="s">
        <v>172</v>
      </c>
      <c r="BM408" s="231" t="s">
        <v>2431</v>
      </c>
    </row>
    <row r="409" s="1" customFormat="1">
      <c r="B409" s="39"/>
      <c r="C409" s="40"/>
      <c r="D409" s="233" t="s">
        <v>174</v>
      </c>
      <c r="E409" s="40"/>
      <c r="F409" s="234" t="s">
        <v>2432</v>
      </c>
      <c r="G409" s="40"/>
      <c r="H409" s="40"/>
      <c r="I409" s="146"/>
      <c r="J409" s="40"/>
      <c r="K409" s="40"/>
      <c r="L409" s="44"/>
      <c r="M409" s="235"/>
      <c r="N409" s="84"/>
      <c r="O409" s="84"/>
      <c r="P409" s="84"/>
      <c r="Q409" s="84"/>
      <c r="R409" s="84"/>
      <c r="S409" s="84"/>
      <c r="T409" s="85"/>
      <c r="AT409" s="18" t="s">
        <v>174</v>
      </c>
      <c r="AU409" s="18" t="s">
        <v>85</v>
      </c>
    </row>
    <row r="410" s="1" customFormat="1">
      <c r="B410" s="39"/>
      <c r="C410" s="40"/>
      <c r="D410" s="233" t="s">
        <v>369</v>
      </c>
      <c r="E410" s="40"/>
      <c r="F410" s="278" t="s">
        <v>944</v>
      </c>
      <c r="G410" s="40"/>
      <c r="H410" s="40"/>
      <c r="I410" s="146"/>
      <c r="J410" s="40"/>
      <c r="K410" s="40"/>
      <c r="L410" s="44"/>
      <c r="M410" s="235"/>
      <c r="N410" s="84"/>
      <c r="O410" s="84"/>
      <c r="P410" s="84"/>
      <c r="Q410" s="84"/>
      <c r="R410" s="84"/>
      <c r="S410" s="84"/>
      <c r="T410" s="85"/>
      <c r="AT410" s="18" t="s">
        <v>369</v>
      </c>
      <c r="AU410" s="18" t="s">
        <v>85</v>
      </c>
    </row>
    <row r="411" s="1" customFormat="1" ht="16.5" customHeight="1">
      <c r="B411" s="39"/>
      <c r="C411" s="220" t="s">
        <v>595</v>
      </c>
      <c r="D411" s="220" t="s">
        <v>167</v>
      </c>
      <c r="E411" s="221" t="s">
        <v>587</v>
      </c>
      <c r="F411" s="222" t="s">
        <v>588</v>
      </c>
      <c r="G411" s="223" t="s">
        <v>589</v>
      </c>
      <c r="H411" s="224">
        <v>3.8999999999999999</v>
      </c>
      <c r="I411" s="225"/>
      <c r="J411" s="226">
        <f>ROUND(I411*H411,2)</f>
        <v>0</v>
      </c>
      <c r="K411" s="222" t="s">
        <v>367</v>
      </c>
      <c r="L411" s="44"/>
      <c r="M411" s="227" t="s">
        <v>19</v>
      </c>
      <c r="N411" s="228" t="s">
        <v>47</v>
      </c>
      <c r="O411" s="84"/>
      <c r="P411" s="229">
        <f>O411*H411</f>
        <v>0</v>
      </c>
      <c r="Q411" s="229">
        <v>0</v>
      </c>
      <c r="R411" s="229">
        <f>Q411*H411</f>
        <v>0</v>
      </c>
      <c r="S411" s="229">
        <v>0</v>
      </c>
      <c r="T411" s="230">
        <f>S411*H411</f>
        <v>0</v>
      </c>
      <c r="AR411" s="231" t="s">
        <v>590</v>
      </c>
      <c r="AT411" s="231" t="s">
        <v>167</v>
      </c>
      <c r="AU411" s="231" t="s">
        <v>85</v>
      </c>
      <c r="AY411" s="18" t="s">
        <v>165</v>
      </c>
      <c r="BE411" s="232">
        <f>IF(N411="základní",J411,0)</f>
        <v>0</v>
      </c>
      <c r="BF411" s="232">
        <f>IF(N411="snížená",J411,0)</f>
        <v>0</v>
      </c>
      <c r="BG411" s="232">
        <f>IF(N411="zákl. přenesená",J411,0)</f>
        <v>0</v>
      </c>
      <c r="BH411" s="232">
        <f>IF(N411="sníž. přenesená",J411,0)</f>
        <v>0</v>
      </c>
      <c r="BI411" s="232">
        <f>IF(N411="nulová",J411,0)</f>
        <v>0</v>
      </c>
      <c r="BJ411" s="18" t="s">
        <v>83</v>
      </c>
      <c r="BK411" s="232">
        <f>ROUND(I411*H411,2)</f>
        <v>0</v>
      </c>
      <c r="BL411" s="18" t="s">
        <v>590</v>
      </c>
      <c r="BM411" s="231" t="s">
        <v>2433</v>
      </c>
    </row>
    <row r="412" s="1" customFormat="1">
      <c r="B412" s="39"/>
      <c r="C412" s="40"/>
      <c r="D412" s="233" t="s">
        <v>174</v>
      </c>
      <c r="E412" s="40"/>
      <c r="F412" s="234" t="s">
        <v>592</v>
      </c>
      <c r="G412" s="40"/>
      <c r="H412" s="40"/>
      <c r="I412" s="146"/>
      <c r="J412" s="40"/>
      <c r="K412" s="40"/>
      <c r="L412" s="44"/>
      <c r="M412" s="235"/>
      <c r="N412" s="84"/>
      <c r="O412" s="84"/>
      <c r="P412" s="84"/>
      <c r="Q412" s="84"/>
      <c r="R412" s="84"/>
      <c r="S412" s="84"/>
      <c r="T412" s="85"/>
      <c r="AT412" s="18" t="s">
        <v>174</v>
      </c>
      <c r="AU412" s="18" t="s">
        <v>85</v>
      </c>
    </row>
    <row r="413" s="1" customFormat="1">
      <c r="B413" s="39"/>
      <c r="C413" s="40"/>
      <c r="D413" s="233" t="s">
        <v>369</v>
      </c>
      <c r="E413" s="40"/>
      <c r="F413" s="278" t="s">
        <v>370</v>
      </c>
      <c r="G413" s="40"/>
      <c r="H413" s="40"/>
      <c r="I413" s="146"/>
      <c r="J413" s="40"/>
      <c r="K413" s="40"/>
      <c r="L413" s="44"/>
      <c r="M413" s="235"/>
      <c r="N413" s="84"/>
      <c r="O413" s="84"/>
      <c r="P413" s="84"/>
      <c r="Q413" s="84"/>
      <c r="R413" s="84"/>
      <c r="S413" s="84"/>
      <c r="T413" s="85"/>
      <c r="AT413" s="18" t="s">
        <v>369</v>
      </c>
      <c r="AU413" s="18" t="s">
        <v>85</v>
      </c>
    </row>
    <row r="414" s="12" customFormat="1">
      <c r="B414" s="236"/>
      <c r="C414" s="237"/>
      <c r="D414" s="233" t="s">
        <v>176</v>
      </c>
      <c r="E414" s="238" t="s">
        <v>19</v>
      </c>
      <c r="F414" s="239" t="s">
        <v>593</v>
      </c>
      <c r="G414" s="237"/>
      <c r="H414" s="238" t="s">
        <v>19</v>
      </c>
      <c r="I414" s="240"/>
      <c r="J414" s="237"/>
      <c r="K414" s="237"/>
      <c r="L414" s="241"/>
      <c r="M414" s="242"/>
      <c r="N414" s="243"/>
      <c r="O414" s="243"/>
      <c r="P414" s="243"/>
      <c r="Q414" s="243"/>
      <c r="R414" s="243"/>
      <c r="S414" s="243"/>
      <c r="T414" s="244"/>
      <c r="AT414" s="245" t="s">
        <v>176</v>
      </c>
      <c r="AU414" s="245" t="s">
        <v>85</v>
      </c>
      <c r="AV414" s="12" t="s">
        <v>83</v>
      </c>
      <c r="AW414" s="12" t="s">
        <v>37</v>
      </c>
      <c r="AX414" s="12" t="s">
        <v>76</v>
      </c>
      <c r="AY414" s="245" t="s">
        <v>165</v>
      </c>
    </row>
    <row r="415" s="13" customFormat="1">
      <c r="B415" s="246"/>
      <c r="C415" s="247"/>
      <c r="D415" s="233" t="s">
        <v>176</v>
      </c>
      <c r="E415" s="248" t="s">
        <v>19</v>
      </c>
      <c r="F415" s="249" t="s">
        <v>2434</v>
      </c>
      <c r="G415" s="247"/>
      <c r="H415" s="250">
        <v>3.8999999999999999</v>
      </c>
      <c r="I415" s="251"/>
      <c r="J415" s="247"/>
      <c r="K415" s="247"/>
      <c r="L415" s="252"/>
      <c r="M415" s="253"/>
      <c r="N415" s="254"/>
      <c r="O415" s="254"/>
      <c r="P415" s="254"/>
      <c r="Q415" s="254"/>
      <c r="R415" s="254"/>
      <c r="S415" s="254"/>
      <c r="T415" s="255"/>
      <c r="AT415" s="256" t="s">
        <v>176</v>
      </c>
      <c r="AU415" s="256" t="s">
        <v>85</v>
      </c>
      <c r="AV415" s="13" t="s">
        <v>85</v>
      </c>
      <c r="AW415" s="13" t="s">
        <v>37</v>
      </c>
      <c r="AX415" s="13" t="s">
        <v>76</v>
      </c>
      <c r="AY415" s="256" t="s">
        <v>165</v>
      </c>
    </row>
    <row r="416" s="14" customFormat="1">
      <c r="B416" s="257"/>
      <c r="C416" s="258"/>
      <c r="D416" s="233" t="s">
        <v>176</v>
      </c>
      <c r="E416" s="259" t="s">
        <v>19</v>
      </c>
      <c r="F416" s="260" t="s">
        <v>181</v>
      </c>
      <c r="G416" s="258"/>
      <c r="H416" s="261">
        <v>3.8999999999999999</v>
      </c>
      <c r="I416" s="262"/>
      <c r="J416" s="258"/>
      <c r="K416" s="258"/>
      <c r="L416" s="263"/>
      <c r="M416" s="264"/>
      <c r="N416" s="265"/>
      <c r="O416" s="265"/>
      <c r="P416" s="265"/>
      <c r="Q416" s="265"/>
      <c r="R416" s="265"/>
      <c r="S416" s="265"/>
      <c r="T416" s="266"/>
      <c r="AT416" s="267" t="s">
        <v>176</v>
      </c>
      <c r="AU416" s="267" t="s">
        <v>85</v>
      </c>
      <c r="AV416" s="14" t="s">
        <v>172</v>
      </c>
      <c r="AW416" s="14" t="s">
        <v>37</v>
      </c>
      <c r="AX416" s="14" t="s">
        <v>83</v>
      </c>
      <c r="AY416" s="267" t="s">
        <v>165</v>
      </c>
    </row>
    <row r="417" s="1" customFormat="1" ht="16.5" customHeight="1">
      <c r="B417" s="39"/>
      <c r="C417" s="220" t="s">
        <v>603</v>
      </c>
      <c r="D417" s="220" t="s">
        <v>167</v>
      </c>
      <c r="E417" s="221" t="s">
        <v>596</v>
      </c>
      <c r="F417" s="222" t="s">
        <v>597</v>
      </c>
      <c r="G417" s="223" t="s">
        <v>589</v>
      </c>
      <c r="H417" s="224">
        <v>1.7</v>
      </c>
      <c r="I417" s="225"/>
      <c r="J417" s="226">
        <f>ROUND(I417*H417,2)</f>
        <v>0</v>
      </c>
      <c r="K417" s="222" t="s">
        <v>367</v>
      </c>
      <c r="L417" s="44"/>
      <c r="M417" s="227" t="s">
        <v>19</v>
      </c>
      <c r="N417" s="228" t="s">
        <v>47</v>
      </c>
      <c r="O417" s="84"/>
      <c r="P417" s="229">
        <f>O417*H417</f>
        <v>0</v>
      </c>
      <c r="Q417" s="229">
        <v>0</v>
      </c>
      <c r="R417" s="229">
        <f>Q417*H417</f>
        <v>0</v>
      </c>
      <c r="S417" s="229">
        <v>0</v>
      </c>
      <c r="T417" s="230">
        <f>S417*H417</f>
        <v>0</v>
      </c>
      <c r="AR417" s="231" t="s">
        <v>590</v>
      </c>
      <c r="AT417" s="231" t="s">
        <v>167</v>
      </c>
      <c r="AU417" s="231" t="s">
        <v>85</v>
      </c>
      <c r="AY417" s="18" t="s">
        <v>165</v>
      </c>
      <c r="BE417" s="232">
        <f>IF(N417="základní",J417,0)</f>
        <v>0</v>
      </c>
      <c r="BF417" s="232">
        <f>IF(N417="snížená",J417,0)</f>
        <v>0</v>
      </c>
      <c r="BG417" s="232">
        <f>IF(N417="zákl. přenesená",J417,0)</f>
        <v>0</v>
      </c>
      <c r="BH417" s="232">
        <f>IF(N417="sníž. přenesená",J417,0)</f>
        <v>0</v>
      </c>
      <c r="BI417" s="232">
        <f>IF(N417="nulová",J417,0)</f>
        <v>0</v>
      </c>
      <c r="BJ417" s="18" t="s">
        <v>83</v>
      </c>
      <c r="BK417" s="232">
        <f>ROUND(I417*H417,2)</f>
        <v>0</v>
      </c>
      <c r="BL417" s="18" t="s">
        <v>590</v>
      </c>
      <c r="BM417" s="231" t="s">
        <v>2435</v>
      </c>
    </row>
    <row r="418" s="1" customFormat="1">
      <c r="B418" s="39"/>
      <c r="C418" s="40"/>
      <c r="D418" s="233" t="s">
        <v>174</v>
      </c>
      <c r="E418" s="40"/>
      <c r="F418" s="234" t="s">
        <v>599</v>
      </c>
      <c r="G418" s="40"/>
      <c r="H418" s="40"/>
      <c r="I418" s="146"/>
      <c r="J418" s="40"/>
      <c r="K418" s="40"/>
      <c r="L418" s="44"/>
      <c r="M418" s="235"/>
      <c r="N418" s="84"/>
      <c r="O418" s="84"/>
      <c r="P418" s="84"/>
      <c r="Q418" s="84"/>
      <c r="R418" s="84"/>
      <c r="S418" s="84"/>
      <c r="T418" s="85"/>
      <c r="AT418" s="18" t="s">
        <v>174</v>
      </c>
      <c r="AU418" s="18" t="s">
        <v>85</v>
      </c>
    </row>
    <row r="419" s="1" customFormat="1">
      <c r="B419" s="39"/>
      <c r="C419" s="40"/>
      <c r="D419" s="233" t="s">
        <v>369</v>
      </c>
      <c r="E419" s="40"/>
      <c r="F419" s="278" t="s">
        <v>370</v>
      </c>
      <c r="G419" s="40"/>
      <c r="H419" s="40"/>
      <c r="I419" s="146"/>
      <c r="J419" s="40"/>
      <c r="K419" s="40"/>
      <c r="L419" s="44"/>
      <c r="M419" s="235"/>
      <c r="N419" s="84"/>
      <c r="O419" s="84"/>
      <c r="P419" s="84"/>
      <c r="Q419" s="84"/>
      <c r="R419" s="84"/>
      <c r="S419" s="84"/>
      <c r="T419" s="85"/>
      <c r="AT419" s="18" t="s">
        <v>369</v>
      </c>
      <c r="AU419" s="18" t="s">
        <v>85</v>
      </c>
    </row>
    <row r="420" s="12" customFormat="1">
      <c r="B420" s="236"/>
      <c r="C420" s="237"/>
      <c r="D420" s="233" t="s">
        <v>176</v>
      </c>
      <c r="E420" s="238" t="s">
        <v>19</v>
      </c>
      <c r="F420" s="239" t="s">
        <v>2436</v>
      </c>
      <c r="G420" s="237"/>
      <c r="H420" s="238" t="s">
        <v>19</v>
      </c>
      <c r="I420" s="240"/>
      <c r="J420" s="237"/>
      <c r="K420" s="237"/>
      <c r="L420" s="241"/>
      <c r="M420" s="242"/>
      <c r="N420" s="243"/>
      <c r="O420" s="243"/>
      <c r="P420" s="243"/>
      <c r="Q420" s="243"/>
      <c r="R420" s="243"/>
      <c r="S420" s="243"/>
      <c r="T420" s="244"/>
      <c r="AT420" s="245" t="s">
        <v>176</v>
      </c>
      <c r="AU420" s="245" t="s">
        <v>85</v>
      </c>
      <c r="AV420" s="12" t="s">
        <v>83</v>
      </c>
      <c r="AW420" s="12" t="s">
        <v>37</v>
      </c>
      <c r="AX420" s="12" t="s">
        <v>76</v>
      </c>
      <c r="AY420" s="245" t="s">
        <v>165</v>
      </c>
    </row>
    <row r="421" s="13" customFormat="1">
      <c r="B421" s="246"/>
      <c r="C421" s="247"/>
      <c r="D421" s="233" t="s">
        <v>176</v>
      </c>
      <c r="E421" s="248" t="s">
        <v>19</v>
      </c>
      <c r="F421" s="249" t="s">
        <v>2437</v>
      </c>
      <c r="G421" s="247"/>
      <c r="H421" s="250">
        <v>1.7</v>
      </c>
      <c r="I421" s="251"/>
      <c r="J421" s="247"/>
      <c r="K421" s="247"/>
      <c r="L421" s="252"/>
      <c r="M421" s="253"/>
      <c r="N421" s="254"/>
      <c r="O421" s="254"/>
      <c r="P421" s="254"/>
      <c r="Q421" s="254"/>
      <c r="R421" s="254"/>
      <c r="S421" s="254"/>
      <c r="T421" s="255"/>
      <c r="AT421" s="256" t="s">
        <v>176</v>
      </c>
      <c r="AU421" s="256" t="s">
        <v>85</v>
      </c>
      <c r="AV421" s="13" t="s">
        <v>85</v>
      </c>
      <c r="AW421" s="13" t="s">
        <v>37</v>
      </c>
      <c r="AX421" s="13" t="s">
        <v>76</v>
      </c>
      <c r="AY421" s="256" t="s">
        <v>165</v>
      </c>
    </row>
    <row r="422" s="14" customFormat="1">
      <c r="B422" s="257"/>
      <c r="C422" s="258"/>
      <c r="D422" s="233" t="s">
        <v>176</v>
      </c>
      <c r="E422" s="259" t="s">
        <v>19</v>
      </c>
      <c r="F422" s="260" t="s">
        <v>181</v>
      </c>
      <c r="G422" s="258"/>
      <c r="H422" s="261">
        <v>1.7</v>
      </c>
      <c r="I422" s="262"/>
      <c r="J422" s="258"/>
      <c r="K422" s="258"/>
      <c r="L422" s="263"/>
      <c r="M422" s="264"/>
      <c r="N422" s="265"/>
      <c r="O422" s="265"/>
      <c r="P422" s="265"/>
      <c r="Q422" s="265"/>
      <c r="R422" s="265"/>
      <c r="S422" s="265"/>
      <c r="T422" s="266"/>
      <c r="AT422" s="267" t="s">
        <v>176</v>
      </c>
      <c r="AU422" s="267" t="s">
        <v>85</v>
      </c>
      <c r="AV422" s="14" t="s">
        <v>172</v>
      </c>
      <c r="AW422" s="14" t="s">
        <v>37</v>
      </c>
      <c r="AX422" s="14" t="s">
        <v>83</v>
      </c>
      <c r="AY422" s="267" t="s">
        <v>165</v>
      </c>
    </row>
    <row r="423" s="11" customFormat="1" ht="22.8" customHeight="1">
      <c r="B423" s="204"/>
      <c r="C423" s="205"/>
      <c r="D423" s="206" t="s">
        <v>75</v>
      </c>
      <c r="E423" s="218" t="s">
        <v>601</v>
      </c>
      <c r="F423" s="218" t="s">
        <v>602</v>
      </c>
      <c r="G423" s="205"/>
      <c r="H423" s="205"/>
      <c r="I423" s="208"/>
      <c r="J423" s="219">
        <f>BK423</f>
        <v>0</v>
      </c>
      <c r="K423" s="205"/>
      <c r="L423" s="210"/>
      <c r="M423" s="211"/>
      <c r="N423" s="212"/>
      <c r="O423" s="212"/>
      <c r="P423" s="213">
        <f>SUM(P424:P455)</f>
        <v>0</v>
      </c>
      <c r="Q423" s="212"/>
      <c r="R423" s="213">
        <f>SUM(R424:R455)</f>
        <v>0</v>
      </c>
      <c r="S423" s="212"/>
      <c r="T423" s="214">
        <f>SUM(T424:T455)</f>
        <v>0</v>
      </c>
      <c r="AR423" s="215" t="s">
        <v>83</v>
      </c>
      <c r="AT423" s="216" t="s">
        <v>75</v>
      </c>
      <c r="AU423" s="216" t="s">
        <v>83</v>
      </c>
      <c r="AY423" s="215" t="s">
        <v>165</v>
      </c>
      <c r="BK423" s="217">
        <f>SUM(BK424:BK455)</f>
        <v>0</v>
      </c>
    </row>
    <row r="424" s="1" customFormat="1" ht="16.5" customHeight="1">
      <c r="B424" s="39"/>
      <c r="C424" s="220" t="s">
        <v>612</v>
      </c>
      <c r="D424" s="220" t="s">
        <v>167</v>
      </c>
      <c r="E424" s="221" t="s">
        <v>604</v>
      </c>
      <c r="F424" s="222" t="s">
        <v>605</v>
      </c>
      <c r="G424" s="223" t="s">
        <v>271</v>
      </c>
      <c r="H424" s="224">
        <v>12.147</v>
      </c>
      <c r="I424" s="225"/>
      <c r="J424" s="226">
        <f>ROUND(I424*H424,2)</f>
        <v>0</v>
      </c>
      <c r="K424" s="222" t="s">
        <v>171</v>
      </c>
      <c r="L424" s="44"/>
      <c r="M424" s="227" t="s">
        <v>19</v>
      </c>
      <c r="N424" s="228" t="s">
        <v>47</v>
      </c>
      <c r="O424" s="84"/>
      <c r="P424" s="229">
        <f>O424*H424</f>
        <v>0</v>
      </c>
      <c r="Q424" s="229">
        <v>0</v>
      </c>
      <c r="R424" s="229">
        <f>Q424*H424</f>
        <v>0</v>
      </c>
      <c r="S424" s="229">
        <v>0</v>
      </c>
      <c r="T424" s="230">
        <f>S424*H424</f>
        <v>0</v>
      </c>
      <c r="AR424" s="231" t="s">
        <v>172</v>
      </c>
      <c r="AT424" s="231" t="s">
        <v>167</v>
      </c>
      <c r="AU424" s="231" t="s">
        <v>85</v>
      </c>
      <c r="AY424" s="18" t="s">
        <v>165</v>
      </c>
      <c r="BE424" s="232">
        <f>IF(N424="základní",J424,0)</f>
        <v>0</v>
      </c>
      <c r="BF424" s="232">
        <f>IF(N424="snížená",J424,0)</f>
        <v>0</v>
      </c>
      <c r="BG424" s="232">
        <f>IF(N424="zákl. přenesená",J424,0)</f>
        <v>0</v>
      </c>
      <c r="BH424" s="232">
        <f>IF(N424="sníž. přenesená",J424,0)</f>
        <v>0</v>
      </c>
      <c r="BI424" s="232">
        <f>IF(N424="nulová",J424,0)</f>
        <v>0</v>
      </c>
      <c r="BJ424" s="18" t="s">
        <v>83</v>
      </c>
      <c r="BK424" s="232">
        <f>ROUND(I424*H424,2)</f>
        <v>0</v>
      </c>
      <c r="BL424" s="18" t="s">
        <v>172</v>
      </c>
      <c r="BM424" s="231" t="s">
        <v>2438</v>
      </c>
    </row>
    <row r="425" s="1" customFormat="1">
      <c r="B425" s="39"/>
      <c r="C425" s="40"/>
      <c r="D425" s="233" t="s">
        <v>174</v>
      </c>
      <c r="E425" s="40"/>
      <c r="F425" s="234" t="s">
        <v>607</v>
      </c>
      <c r="G425" s="40"/>
      <c r="H425" s="40"/>
      <c r="I425" s="146"/>
      <c r="J425" s="40"/>
      <c r="K425" s="40"/>
      <c r="L425" s="44"/>
      <c r="M425" s="235"/>
      <c r="N425" s="84"/>
      <c r="O425" s="84"/>
      <c r="P425" s="84"/>
      <c r="Q425" s="84"/>
      <c r="R425" s="84"/>
      <c r="S425" s="84"/>
      <c r="T425" s="85"/>
      <c r="AT425" s="18" t="s">
        <v>174</v>
      </c>
      <c r="AU425" s="18" t="s">
        <v>85</v>
      </c>
    </row>
    <row r="426" s="12" customFormat="1">
      <c r="B426" s="236"/>
      <c r="C426" s="237"/>
      <c r="D426" s="233" t="s">
        <v>176</v>
      </c>
      <c r="E426" s="238" t="s">
        <v>19</v>
      </c>
      <c r="F426" s="239" t="s">
        <v>608</v>
      </c>
      <c r="G426" s="237"/>
      <c r="H426" s="238" t="s">
        <v>19</v>
      </c>
      <c r="I426" s="240"/>
      <c r="J426" s="237"/>
      <c r="K426" s="237"/>
      <c r="L426" s="241"/>
      <c r="M426" s="242"/>
      <c r="N426" s="243"/>
      <c r="O426" s="243"/>
      <c r="P426" s="243"/>
      <c r="Q426" s="243"/>
      <c r="R426" s="243"/>
      <c r="S426" s="243"/>
      <c r="T426" s="244"/>
      <c r="AT426" s="245" t="s">
        <v>176</v>
      </c>
      <c r="AU426" s="245" t="s">
        <v>85</v>
      </c>
      <c r="AV426" s="12" t="s">
        <v>83</v>
      </c>
      <c r="AW426" s="12" t="s">
        <v>37</v>
      </c>
      <c r="AX426" s="12" t="s">
        <v>76</v>
      </c>
      <c r="AY426" s="245" t="s">
        <v>165</v>
      </c>
    </row>
    <row r="427" s="13" customFormat="1">
      <c r="B427" s="246"/>
      <c r="C427" s="247"/>
      <c r="D427" s="233" t="s">
        <v>176</v>
      </c>
      <c r="E427" s="248" t="s">
        <v>19</v>
      </c>
      <c r="F427" s="249" t="s">
        <v>2439</v>
      </c>
      <c r="G427" s="247"/>
      <c r="H427" s="250">
        <v>4.7149999999999999</v>
      </c>
      <c r="I427" s="251"/>
      <c r="J427" s="247"/>
      <c r="K427" s="247"/>
      <c r="L427" s="252"/>
      <c r="M427" s="253"/>
      <c r="N427" s="254"/>
      <c r="O427" s="254"/>
      <c r="P427" s="254"/>
      <c r="Q427" s="254"/>
      <c r="R427" s="254"/>
      <c r="S427" s="254"/>
      <c r="T427" s="255"/>
      <c r="AT427" s="256" t="s">
        <v>176</v>
      </c>
      <c r="AU427" s="256" t="s">
        <v>85</v>
      </c>
      <c r="AV427" s="13" t="s">
        <v>85</v>
      </c>
      <c r="AW427" s="13" t="s">
        <v>37</v>
      </c>
      <c r="AX427" s="13" t="s">
        <v>76</v>
      </c>
      <c r="AY427" s="256" t="s">
        <v>165</v>
      </c>
    </row>
    <row r="428" s="13" customFormat="1">
      <c r="B428" s="246"/>
      <c r="C428" s="247"/>
      <c r="D428" s="233" t="s">
        <v>176</v>
      </c>
      <c r="E428" s="248" t="s">
        <v>19</v>
      </c>
      <c r="F428" s="249" t="s">
        <v>2440</v>
      </c>
      <c r="G428" s="247"/>
      <c r="H428" s="250">
        <v>1</v>
      </c>
      <c r="I428" s="251"/>
      <c r="J428" s="247"/>
      <c r="K428" s="247"/>
      <c r="L428" s="252"/>
      <c r="M428" s="253"/>
      <c r="N428" s="254"/>
      <c r="O428" s="254"/>
      <c r="P428" s="254"/>
      <c r="Q428" s="254"/>
      <c r="R428" s="254"/>
      <c r="S428" s="254"/>
      <c r="T428" s="255"/>
      <c r="AT428" s="256" t="s">
        <v>176</v>
      </c>
      <c r="AU428" s="256" t="s">
        <v>85</v>
      </c>
      <c r="AV428" s="13" t="s">
        <v>85</v>
      </c>
      <c r="AW428" s="13" t="s">
        <v>37</v>
      </c>
      <c r="AX428" s="13" t="s">
        <v>76</v>
      </c>
      <c r="AY428" s="256" t="s">
        <v>165</v>
      </c>
    </row>
    <row r="429" s="13" customFormat="1">
      <c r="B429" s="246"/>
      <c r="C429" s="247"/>
      <c r="D429" s="233" t="s">
        <v>176</v>
      </c>
      <c r="E429" s="248" t="s">
        <v>19</v>
      </c>
      <c r="F429" s="249" t="s">
        <v>2441</v>
      </c>
      <c r="G429" s="247"/>
      <c r="H429" s="250">
        <v>5.6159999999999997</v>
      </c>
      <c r="I429" s="251"/>
      <c r="J429" s="247"/>
      <c r="K429" s="247"/>
      <c r="L429" s="252"/>
      <c r="M429" s="253"/>
      <c r="N429" s="254"/>
      <c r="O429" s="254"/>
      <c r="P429" s="254"/>
      <c r="Q429" s="254"/>
      <c r="R429" s="254"/>
      <c r="S429" s="254"/>
      <c r="T429" s="255"/>
      <c r="AT429" s="256" t="s">
        <v>176</v>
      </c>
      <c r="AU429" s="256" t="s">
        <v>85</v>
      </c>
      <c r="AV429" s="13" t="s">
        <v>85</v>
      </c>
      <c r="AW429" s="13" t="s">
        <v>37</v>
      </c>
      <c r="AX429" s="13" t="s">
        <v>76</v>
      </c>
      <c r="AY429" s="256" t="s">
        <v>165</v>
      </c>
    </row>
    <row r="430" s="13" customFormat="1">
      <c r="B430" s="246"/>
      <c r="C430" s="247"/>
      <c r="D430" s="233" t="s">
        <v>176</v>
      </c>
      <c r="E430" s="248" t="s">
        <v>19</v>
      </c>
      <c r="F430" s="249" t="s">
        <v>2442</v>
      </c>
      <c r="G430" s="247"/>
      <c r="H430" s="250">
        <v>0.81599999999999995</v>
      </c>
      <c r="I430" s="251"/>
      <c r="J430" s="247"/>
      <c r="K430" s="247"/>
      <c r="L430" s="252"/>
      <c r="M430" s="253"/>
      <c r="N430" s="254"/>
      <c r="O430" s="254"/>
      <c r="P430" s="254"/>
      <c r="Q430" s="254"/>
      <c r="R430" s="254"/>
      <c r="S430" s="254"/>
      <c r="T430" s="255"/>
      <c r="AT430" s="256" t="s">
        <v>176</v>
      </c>
      <c r="AU430" s="256" t="s">
        <v>85</v>
      </c>
      <c r="AV430" s="13" t="s">
        <v>85</v>
      </c>
      <c r="AW430" s="13" t="s">
        <v>37</v>
      </c>
      <c r="AX430" s="13" t="s">
        <v>76</v>
      </c>
      <c r="AY430" s="256" t="s">
        <v>165</v>
      </c>
    </row>
    <row r="431" s="14" customFormat="1">
      <c r="B431" s="257"/>
      <c r="C431" s="258"/>
      <c r="D431" s="233" t="s">
        <v>176</v>
      </c>
      <c r="E431" s="259" t="s">
        <v>19</v>
      </c>
      <c r="F431" s="260" t="s">
        <v>181</v>
      </c>
      <c r="G431" s="258"/>
      <c r="H431" s="261">
        <v>12.147</v>
      </c>
      <c r="I431" s="262"/>
      <c r="J431" s="258"/>
      <c r="K431" s="258"/>
      <c r="L431" s="263"/>
      <c r="M431" s="264"/>
      <c r="N431" s="265"/>
      <c r="O431" s="265"/>
      <c r="P431" s="265"/>
      <c r="Q431" s="265"/>
      <c r="R431" s="265"/>
      <c r="S431" s="265"/>
      <c r="T431" s="266"/>
      <c r="AT431" s="267" t="s">
        <v>176</v>
      </c>
      <c r="AU431" s="267" t="s">
        <v>85</v>
      </c>
      <c r="AV431" s="14" t="s">
        <v>172</v>
      </c>
      <c r="AW431" s="14" t="s">
        <v>37</v>
      </c>
      <c r="AX431" s="14" t="s">
        <v>83</v>
      </c>
      <c r="AY431" s="267" t="s">
        <v>165</v>
      </c>
    </row>
    <row r="432" s="1" customFormat="1" ht="16.5" customHeight="1">
      <c r="B432" s="39"/>
      <c r="C432" s="220" t="s">
        <v>619</v>
      </c>
      <c r="D432" s="220" t="s">
        <v>167</v>
      </c>
      <c r="E432" s="221" t="s">
        <v>613</v>
      </c>
      <c r="F432" s="222" t="s">
        <v>614</v>
      </c>
      <c r="G432" s="223" t="s">
        <v>271</v>
      </c>
      <c r="H432" s="224">
        <v>85.028999999999996</v>
      </c>
      <c r="I432" s="225"/>
      <c r="J432" s="226">
        <f>ROUND(I432*H432,2)</f>
        <v>0</v>
      </c>
      <c r="K432" s="222" t="s">
        <v>171</v>
      </c>
      <c r="L432" s="44"/>
      <c r="M432" s="227" t="s">
        <v>19</v>
      </c>
      <c r="N432" s="228" t="s">
        <v>47</v>
      </c>
      <c r="O432" s="84"/>
      <c r="P432" s="229">
        <f>O432*H432</f>
        <v>0</v>
      </c>
      <c r="Q432" s="229">
        <v>0</v>
      </c>
      <c r="R432" s="229">
        <f>Q432*H432</f>
        <v>0</v>
      </c>
      <c r="S432" s="229">
        <v>0</v>
      </c>
      <c r="T432" s="230">
        <f>S432*H432</f>
        <v>0</v>
      </c>
      <c r="AR432" s="231" t="s">
        <v>172</v>
      </c>
      <c r="AT432" s="231" t="s">
        <v>167</v>
      </c>
      <c r="AU432" s="231" t="s">
        <v>85</v>
      </c>
      <c r="AY432" s="18" t="s">
        <v>165</v>
      </c>
      <c r="BE432" s="232">
        <f>IF(N432="základní",J432,0)</f>
        <v>0</v>
      </c>
      <c r="BF432" s="232">
        <f>IF(N432="snížená",J432,0)</f>
        <v>0</v>
      </c>
      <c r="BG432" s="232">
        <f>IF(N432="zákl. přenesená",J432,0)</f>
        <v>0</v>
      </c>
      <c r="BH432" s="232">
        <f>IF(N432="sníž. přenesená",J432,0)</f>
        <v>0</v>
      </c>
      <c r="BI432" s="232">
        <f>IF(N432="nulová",J432,0)</f>
        <v>0</v>
      </c>
      <c r="BJ432" s="18" t="s">
        <v>83</v>
      </c>
      <c r="BK432" s="232">
        <f>ROUND(I432*H432,2)</f>
        <v>0</v>
      </c>
      <c r="BL432" s="18" t="s">
        <v>172</v>
      </c>
      <c r="BM432" s="231" t="s">
        <v>2443</v>
      </c>
    </row>
    <row r="433" s="1" customFormat="1">
      <c r="B433" s="39"/>
      <c r="C433" s="40"/>
      <c r="D433" s="233" t="s">
        <v>174</v>
      </c>
      <c r="E433" s="40"/>
      <c r="F433" s="234" t="s">
        <v>616</v>
      </c>
      <c r="G433" s="40"/>
      <c r="H433" s="40"/>
      <c r="I433" s="146"/>
      <c r="J433" s="40"/>
      <c r="K433" s="40"/>
      <c r="L433" s="44"/>
      <c r="M433" s="235"/>
      <c r="N433" s="84"/>
      <c r="O433" s="84"/>
      <c r="P433" s="84"/>
      <c r="Q433" s="84"/>
      <c r="R433" s="84"/>
      <c r="S433" s="84"/>
      <c r="T433" s="85"/>
      <c r="AT433" s="18" t="s">
        <v>174</v>
      </c>
      <c r="AU433" s="18" t="s">
        <v>85</v>
      </c>
    </row>
    <row r="434" s="12" customFormat="1">
      <c r="B434" s="236"/>
      <c r="C434" s="237"/>
      <c r="D434" s="233" t="s">
        <v>176</v>
      </c>
      <c r="E434" s="238" t="s">
        <v>19</v>
      </c>
      <c r="F434" s="239" t="s">
        <v>617</v>
      </c>
      <c r="G434" s="237"/>
      <c r="H434" s="238" t="s">
        <v>19</v>
      </c>
      <c r="I434" s="240"/>
      <c r="J434" s="237"/>
      <c r="K434" s="237"/>
      <c r="L434" s="241"/>
      <c r="M434" s="242"/>
      <c r="N434" s="243"/>
      <c r="O434" s="243"/>
      <c r="P434" s="243"/>
      <c r="Q434" s="243"/>
      <c r="R434" s="243"/>
      <c r="S434" s="243"/>
      <c r="T434" s="244"/>
      <c r="AT434" s="245" t="s">
        <v>176</v>
      </c>
      <c r="AU434" s="245" t="s">
        <v>85</v>
      </c>
      <c r="AV434" s="12" t="s">
        <v>83</v>
      </c>
      <c r="AW434" s="12" t="s">
        <v>37</v>
      </c>
      <c r="AX434" s="12" t="s">
        <v>76</v>
      </c>
      <c r="AY434" s="245" t="s">
        <v>165</v>
      </c>
    </row>
    <row r="435" s="13" customFormat="1">
      <c r="B435" s="246"/>
      <c r="C435" s="247"/>
      <c r="D435" s="233" t="s">
        <v>176</v>
      </c>
      <c r="E435" s="248" t="s">
        <v>19</v>
      </c>
      <c r="F435" s="249" t="s">
        <v>2444</v>
      </c>
      <c r="G435" s="247"/>
      <c r="H435" s="250">
        <v>85.028999999999996</v>
      </c>
      <c r="I435" s="251"/>
      <c r="J435" s="247"/>
      <c r="K435" s="247"/>
      <c r="L435" s="252"/>
      <c r="M435" s="253"/>
      <c r="N435" s="254"/>
      <c r="O435" s="254"/>
      <c r="P435" s="254"/>
      <c r="Q435" s="254"/>
      <c r="R435" s="254"/>
      <c r="S435" s="254"/>
      <c r="T435" s="255"/>
      <c r="AT435" s="256" t="s">
        <v>176</v>
      </c>
      <c r="AU435" s="256" t="s">
        <v>85</v>
      </c>
      <c r="AV435" s="13" t="s">
        <v>85</v>
      </c>
      <c r="AW435" s="13" t="s">
        <v>37</v>
      </c>
      <c r="AX435" s="13" t="s">
        <v>76</v>
      </c>
      <c r="AY435" s="256" t="s">
        <v>165</v>
      </c>
    </row>
    <row r="436" s="14" customFormat="1">
      <c r="B436" s="257"/>
      <c r="C436" s="258"/>
      <c r="D436" s="233" t="s">
        <v>176</v>
      </c>
      <c r="E436" s="259" t="s">
        <v>19</v>
      </c>
      <c r="F436" s="260" t="s">
        <v>181</v>
      </c>
      <c r="G436" s="258"/>
      <c r="H436" s="261">
        <v>85.028999999999996</v>
      </c>
      <c r="I436" s="262"/>
      <c r="J436" s="258"/>
      <c r="K436" s="258"/>
      <c r="L436" s="263"/>
      <c r="M436" s="264"/>
      <c r="N436" s="265"/>
      <c r="O436" s="265"/>
      <c r="P436" s="265"/>
      <c r="Q436" s="265"/>
      <c r="R436" s="265"/>
      <c r="S436" s="265"/>
      <c r="T436" s="266"/>
      <c r="AT436" s="267" t="s">
        <v>176</v>
      </c>
      <c r="AU436" s="267" t="s">
        <v>85</v>
      </c>
      <c r="AV436" s="14" t="s">
        <v>172</v>
      </c>
      <c r="AW436" s="14" t="s">
        <v>37</v>
      </c>
      <c r="AX436" s="14" t="s">
        <v>83</v>
      </c>
      <c r="AY436" s="267" t="s">
        <v>165</v>
      </c>
    </row>
    <row r="437" s="1" customFormat="1" ht="16.5" customHeight="1">
      <c r="B437" s="39"/>
      <c r="C437" s="220" t="s">
        <v>625</v>
      </c>
      <c r="D437" s="220" t="s">
        <v>167</v>
      </c>
      <c r="E437" s="221" t="s">
        <v>620</v>
      </c>
      <c r="F437" s="222" t="s">
        <v>621</v>
      </c>
      <c r="G437" s="223" t="s">
        <v>271</v>
      </c>
      <c r="H437" s="224">
        <v>12.147</v>
      </c>
      <c r="I437" s="225"/>
      <c r="J437" s="226">
        <f>ROUND(I437*H437,2)</f>
        <v>0</v>
      </c>
      <c r="K437" s="222" t="s">
        <v>171</v>
      </c>
      <c r="L437" s="44"/>
      <c r="M437" s="227" t="s">
        <v>19</v>
      </c>
      <c r="N437" s="228" t="s">
        <v>47</v>
      </c>
      <c r="O437" s="84"/>
      <c r="P437" s="229">
        <f>O437*H437</f>
        <v>0</v>
      </c>
      <c r="Q437" s="229">
        <v>0</v>
      </c>
      <c r="R437" s="229">
        <f>Q437*H437</f>
        <v>0</v>
      </c>
      <c r="S437" s="229">
        <v>0</v>
      </c>
      <c r="T437" s="230">
        <f>S437*H437</f>
        <v>0</v>
      </c>
      <c r="AR437" s="231" t="s">
        <v>172</v>
      </c>
      <c r="AT437" s="231" t="s">
        <v>167</v>
      </c>
      <c r="AU437" s="231" t="s">
        <v>85</v>
      </c>
      <c r="AY437" s="18" t="s">
        <v>165</v>
      </c>
      <c r="BE437" s="232">
        <f>IF(N437="základní",J437,0)</f>
        <v>0</v>
      </c>
      <c r="BF437" s="232">
        <f>IF(N437="snížená",J437,0)</f>
        <v>0</v>
      </c>
      <c r="BG437" s="232">
        <f>IF(N437="zákl. přenesená",J437,0)</f>
        <v>0</v>
      </c>
      <c r="BH437" s="232">
        <f>IF(N437="sníž. přenesená",J437,0)</f>
        <v>0</v>
      </c>
      <c r="BI437" s="232">
        <f>IF(N437="nulová",J437,0)</f>
        <v>0</v>
      </c>
      <c r="BJ437" s="18" t="s">
        <v>83</v>
      </c>
      <c r="BK437" s="232">
        <f>ROUND(I437*H437,2)</f>
        <v>0</v>
      </c>
      <c r="BL437" s="18" t="s">
        <v>172</v>
      </c>
      <c r="BM437" s="231" t="s">
        <v>2445</v>
      </c>
    </row>
    <row r="438" s="1" customFormat="1">
      <c r="B438" s="39"/>
      <c r="C438" s="40"/>
      <c r="D438" s="233" t="s">
        <v>174</v>
      </c>
      <c r="E438" s="40"/>
      <c r="F438" s="234" t="s">
        <v>623</v>
      </c>
      <c r="G438" s="40"/>
      <c r="H438" s="40"/>
      <c r="I438" s="146"/>
      <c r="J438" s="40"/>
      <c r="K438" s="40"/>
      <c r="L438" s="44"/>
      <c r="M438" s="235"/>
      <c r="N438" s="84"/>
      <c r="O438" s="84"/>
      <c r="P438" s="84"/>
      <c r="Q438" s="84"/>
      <c r="R438" s="84"/>
      <c r="S438" s="84"/>
      <c r="T438" s="85"/>
      <c r="AT438" s="18" t="s">
        <v>174</v>
      </c>
      <c r="AU438" s="18" t="s">
        <v>85</v>
      </c>
    </row>
    <row r="439" s="13" customFormat="1">
      <c r="B439" s="246"/>
      <c r="C439" s="247"/>
      <c r="D439" s="233" t="s">
        <v>176</v>
      </c>
      <c r="E439" s="248" t="s">
        <v>19</v>
      </c>
      <c r="F439" s="249" t="s">
        <v>2446</v>
      </c>
      <c r="G439" s="247"/>
      <c r="H439" s="250">
        <v>12.147</v>
      </c>
      <c r="I439" s="251"/>
      <c r="J439" s="247"/>
      <c r="K439" s="247"/>
      <c r="L439" s="252"/>
      <c r="M439" s="253"/>
      <c r="N439" s="254"/>
      <c r="O439" s="254"/>
      <c r="P439" s="254"/>
      <c r="Q439" s="254"/>
      <c r="R439" s="254"/>
      <c r="S439" s="254"/>
      <c r="T439" s="255"/>
      <c r="AT439" s="256" t="s">
        <v>176</v>
      </c>
      <c r="AU439" s="256" t="s">
        <v>85</v>
      </c>
      <c r="AV439" s="13" t="s">
        <v>85</v>
      </c>
      <c r="AW439" s="13" t="s">
        <v>37</v>
      </c>
      <c r="AX439" s="13" t="s">
        <v>76</v>
      </c>
      <c r="AY439" s="256" t="s">
        <v>165</v>
      </c>
    </row>
    <row r="440" s="14" customFormat="1">
      <c r="B440" s="257"/>
      <c r="C440" s="258"/>
      <c r="D440" s="233" t="s">
        <v>176</v>
      </c>
      <c r="E440" s="259" t="s">
        <v>19</v>
      </c>
      <c r="F440" s="260" t="s">
        <v>181</v>
      </c>
      <c r="G440" s="258"/>
      <c r="H440" s="261">
        <v>12.147</v>
      </c>
      <c r="I440" s="262"/>
      <c r="J440" s="258"/>
      <c r="K440" s="258"/>
      <c r="L440" s="263"/>
      <c r="M440" s="264"/>
      <c r="N440" s="265"/>
      <c r="O440" s="265"/>
      <c r="P440" s="265"/>
      <c r="Q440" s="265"/>
      <c r="R440" s="265"/>
      <c r="S440" s="265"/>
      <c r="T440" s="266"/>
      <c r="AT440" s="267" t="s">
        <v>176</v>
      </c>
      <c r="AU440" s="267" t="s">
        <v>85</v>
      </c>
      <c r="AV440" s="14" t="s">
        <v>172</v>
      </c>
      <c r="AW440" s="14" t="s">
        <v>37</v>
      </c>
      <c r="AX440" s="14" t="s">
        <v>83</v>
      </c>
      <c r="AY440" s="267" t="s">
        <v>165</v>
      </c>
    </row>
    <row r="441" s="1" customFormat="1" ht="16.5" customHeight="1">
      <c r="B441" s="39"/>
      <c r="C441" s="220" t="s">
        <v>631</v>
      </c>
      <c r="D441" s="220" t="s">
        <v>167</v>
      </c>
      <c r="E441" s="221" t="s">
        <v>626</v>
      </c>
      <c r="F441" s="222" t="s">
        <v>627</v>
      </c>
      <c r="G441" s="223" t="s">
        <v>271</v>
      </c>
      <c r="H441" s="224">
        <v>3.2000000000000002</v>
      </c>
      <c r="I441" s="225"/>
      <c r="J441" s="226">
        <f>ROUND(I441*H441,2)</f>
        <v>0</v>
      </c>
      <c r="K441" s="222" t="s">
        <v>171</v>
      </c>
      <c r="L441" s="44"/>
      <c r="M441" s="227" t="s">
        <v>19</v>
      </c>
      <c r="N441" s="228" t="s">
        <v>47</v>
      </c>
      <c r="O441" s="84"/>
      <c r="P441" s="229">
        <f>O441*H441</f>
        <v>0</v>
      </c>
      <c r="Q441" s="229">
        <v>0</v>
      </c>
      <c r="R441" s="229">
        <f>Q441*H441</f>
        <v>0</v>
      </c>
      <c r="S441" s="229">
        <v>0</v>
      </c>
      <c r="T441" s="230">
        <f>S441*H441</f>
        <v>0</v>
      </c>
      <c r="AR441" s="231" t="s">
        <v>172</v>
      </c>
      <c r="AT441" s="231" t="s">
        <v>167</v>
      </c>
      <c r="AU441" s="231" t="s">
        <v>85</v>
      </c>
      <c r="AY441" s="18" t="s">
        <v>165</v>
      </c>
      <c r="BE441" s="232">
        <f>IF(N441="základní",J441,0)</f>
        <v>0</v>
      </c>
      <c r="BF441" s="232">
        <f>IF(N441="snížená",J441,0)</f>
        <v>0</v>
      </c>
      <c r="BG441" s="232">
        <f>IF(N441="zákl. přenesená",J441,0)</f>
        <v>0</v>
      </c>
      <c r="BH441" s="232">
        <f>IF(N441="sníž. přenesená",J441,0)</f>
        <v>0</v>
      </c>
      <c r="BI441" s="232">
        <f>IF(N441="nulová",J441,0)</f>
        <v>0</v>
      </c>
      <c r="BJ441" s="18" t="s">
        <v>83</v>
      </c>
      <c r="BK441" s="232">
        <f>ROUND(I441*H441,2)</f>
        <v>0</v>
      </c>
      <c r="BL441" s="18" t="s">
        <v>172</v>
      </c>
      <c r="BM441" s="231" t="s">
        <v>2447</v>
      </c>
    </row>
    <row r="442" s="1" customFormat="1">
      <c r="B442" s="39"/>
      <c r="C442" s="40"/>
      <c r="D442" s="233" t="s">
        <v>174</v>
      </c>
      <c r="E442" s="40"/>
      <c r="F442" s="234" t="s">
        <v>629</v>
      </c>
      <c r="G442" s="40"/>
      <c r="H442" s="40"/>
      <c r="I442" s="146"/>
      <c r="J442" s="40"/>
      <c r="K442" s="40"/>
      <c r="L442" s="44"/>
      <c r="M442" s="235"/>
      <c r="N442" s="84"/>
      <c r="O442" s="84"/>
      <c r="P442" s="84"/>
      <c r="Q442" s="84"/>
      <c r="R442" s="84"/>
      <c r="S442" s="84"/>
      <c r="T442" s="85"/>
      <c r="AT442" s="18" t="s">
        <v>174</v>
      </c>
      <c r="AU442" s="18" t="s">
        <v>85</v>
      </c>
    </row>
    <row r="443" s="12" customFormat="1">
      <c r="B443" s="236"/>
      <c r="C443" s="237"/>
      <c r="D443" s="233" t="s">
        <v>176</v>
      </c>
      <c r="E443" s="238" t="s">
        <v>19</v>
      </c>
      <c r="F443" s="239" t="s">
        <v>608</v>
      </c>
      <c r="G443" s="237"/>
      <c r="H443" s="238" t="s">
        <v>19</v>
      </c>
      <c r="I443" s="240"/>
      <c r="J443" s="237"/>
      <c r="K443" s="237"/>
      <c r="L443" s="241"/>
      <c r="M443" s="242"/>
      <c r="N443" s="243"/>
      <c r="O443" s="243"/>
      <c r="P443" s="243"/>
      <c r="Q443" s="243"/>
      <c r="R443" s="243"/>
      <c r="S443" s="243"/>
      <c r="T443" s="244"/>
      <c r="AT443" s="245" t="s">
        <v>176</v>
      </c>
      <c r="AU443" s="245" t="s">
        <v>85</v>
      </c>
      <c r="AV443" s="12" t="s">
        <v>83</v>
      </c>
      <c r="AW443" s="12" t="s">
        <v>37</v>
      </c>
      <c r="AX443" s="12" t="s">
        <v>76</v>
      </c>
      <c r="AY443" s="245" t="s">
        <v>165</v>
      </c>
    </row>
    <row r="444" s="13" customFormat="1">
      <c r="B444" s="246"/>
      <c r="C444" s="247"/>
      <c r="D444" s="233" t="s">
        <v>176</v>
      </c>
      <c r="E444" s="248" t="s">
        <v>19</v>
      </c>
      <c r="F444" s="249" t="s">
        <v>2448</v>
      </c>
      <c r="G444" s="247"/>
      <c r="H444" s="250">
        <v>3.2000000000000002</v>
      </c>
      <c r="I444" s="251"/>
      <c r="J444" s="247"/>
      <c r="K444" s="247"/>
      <c r="L444" s="252"/>
      <c r="M444" s="253"/>
      <c r="N444" s="254"/>
      <c r="O444" s="254"/>
      <c r="P444" s="254"/>
      <c r="Q444" s="254"/>
      <c r="R444" s="254"/>
      <c r="S444" s="254"/>
      <c r="T444" s="255"/>
      <c r="AT444" s="256" t="s">
        <v>176</v>
      </c>
      <c r="AU444" s="256" t="s">
        <v>85</v>
      </c>
      <c r="AV444" s="13" t="s">
        <v>85</v>
      </c>
      <c r="AW444" s="13" t="s">
        <v>37</v>
      </c>
      <c r="AX444" s="13" t="s">
        <v>76</v>
      </c>
      <c r="AY444" s="256" t="s">
        <v>165</v>
      </c>
    </row>
    <row r="445" s="14" customFormat="1">
      <c r="B445" s="257"/>
      <c r="C445" s="258"/>
      <c r="D445" s="233" t="s">
        <v>176</v>
      </c>
      <c r="E445" s="259" t="s">
        <v>19</v>
      </c>
      <c r="F445" s="260" t="s">
        <v>181</v>
      </c>
      <c r="G445" s="258"/>
      <c r="H445" s="261">
        <v>3.2000000000000002</v>
      </c>
      <c r="I445" s="262"/>
      <c r="J445" s="258"/>
      <c r="K445" s="258"/>
      <c r="L445" s="263"/>
      <c r="M445" s="264"/>
      <c r="N445" s="265"/>
      <c r="O445" s="265"/>
      <c r="P445" s="265"/>
      <c r="Q445" s="265"/>
      <c r="R445" s="265"/>
      <c r="S445" s="265"/>
      <c r="T445" s="266"/>
      <c r="AT445" s="267" t="s">
        <v>176</v>
      </c>
      <c r="AU445" s="267" t="s">
        <v>85</v>
      </c>
      <c r="AV445" s="14" t="s">
        <v>172</v>
      </c>
      <c r="AW445" s="14" t="s">
        <v>37</v>
      </c>
      <c r="AX445" s="14" t="s">
        <v>83</v>
      </c>
      <c r="AY445" s="267" t="s">
        <v>165</v>
      </c>
    </row>
    <row r="446" s="1" customFormat="1" ht="16.5" customHeight="1">
      <c r="B446" s="39"/>
      <c r="C446" s="220" t="s">
        <v>637</v>
      </c>
      <c r="D446" s="220" t="s">
        <v>167</v>
      </c>
      <c r="E446" s="221" t="s">
        <v>632</v>
      </c>
      <c r="F446" s="222" t="s">
        <v>633</v>
      </c>
      <c r="G446" s="223" t="s">
        <v>271</v>
      </c>
      <c r="H446" s="224">
        <v>22.399999999999999</v>
      </c>
      <c r="I446" s="225"/>
      <c r="J446" s="226">
        <f>ROUND(I446*H446,2)</f>
        <v>0</v>
      </c>
      <c r="K446" s="222" t="s">
        <v>171</v>
      </c>
      <c r="L446" s="44"/>
      <c r="M446" s="227" t="s">
        <v>19</v>
      </c>
      <c r="N446" s="228" t="s">
        <v>47</v>
      </c>
      <c r="O446" s="84"/>
      <c r="P446" s="229">
        <f>O446*H446</f>
        <v>0</v>
      </c>
      <c r="Q446" s="229">
        <v>0</v>
      </c>
      <c r="R446" s="229">
        <f>Q446*H446</f>
        <v>0</v>
      </c>
      <c r="S446" s="229">
        <v>0</v>
      </c>
      <c r="T446" s="230">
        <f>S446*H446</f>
        <v>0</v>
      </c>
      <c r="AR446" s="231" t="s">
        <v>172</v>
      </c>
      <c r="AT446" s="231" t="s">
        <v>167</v>
      </c>
      <c r="AU446" s="231" t="s">
        <v>85</v>
      </c>
      <c r="AY446" s="18" t="s">
        <v>165</v>
      </c>
      <c r="BE446" s="232">
        <f>IF(N446="základní",J446,0)</f>
        <v>0</v>
      </c>
      <c r="BF446" s="232">
        <f>IF(N446="snížená",J446,0)</f>
        <v>0</v>
      </c>
      <c r="BG446" s="232">
        <f>IF(N446="zákl. přenesená",J446,0)</f>
        <v>0</v>
      </c>
      <c r="BH446" s="232">
        <f>IF(N446="sníž. přenesená",J446,0)</f>
        <v>0</v>
      </c>
      <c r="BI446" s="232">
        <f>IF(N446="nulová",J446,0)</f>
        <v>0</v>
      </c>
      <c r="BJ446" s="18" t="s">
        <v>83</v>
      </c>
      <c r="BK446" s="232">
        <f>ROUND(I446*H446,2)</f>
        <v>0</v>
      </c>
      <c r="BL446" s="18" t="s">
        <v>172</v>
      </c>
      <c r="BM446" s="231" t="s">
        <v>2449</v>
      </c>
    </row>
    <row r="447" s="1" customFormat="1">
      <c r="B447" s="39"/>
      <c r="C447" s="40"/>
      <c r="D447" s="233" t="s">
        <v>174</v>
      </c>
      <c r="E447" s="40"/>
      <c r="F447" s="234" t="s">
        <v>635</v>
      </c>
      <c r="G447" s="40"/>
      <c r="H447" s="40"/>
      <c r="I447" s="146"/>
      <c r="J447" s="40"/>
      <c r="K447" s="40"/>
      <c r="L447" s="44"/>
      <c r="M447" s="235"/>
      <c r="N447" s="84"/>
      <c r="O447" s="84"/>
      <c r="P447" s="84"/>
      <c r="Q447" s="84"/>
      <c r="R447" s="84"/>
      <c r="S447" s="84"/>
      <c r="T447" s="85"/>
      <c r="AT447" s="18" t="s">
        <v>174</v>
      </c>
      <c r="AU447" s="18" t="s">
        <v>85</v>
      </c>
    </row>
    <row r="448" s="12" customFormat="1">
      <c r="B448" s="236"/>
      <c r="C448" s="237"/>
      <c r="D448" s="233" t="s">
        <v>176</v>
      </c>
      <c r="E448" s="238" t="s">
        <v>19</v>
      </c>
      <c r="F448" s="239" t="s">
        <v>617</v>
      </c>
      <c r="G448" s="237"/>
      <c r="H448" s="238" t="s">
        <v>19</v>
      </c>
      <c r="I448" s="240"/>
      <c r="J448" s="237"/>
      <c r="K448" s="237"/>
      <c r="L448" s="241"/>
      <c r="M448" s="242"/>
      <c r="N448" s="243"/>
      <c r="O448" s="243"/>
      <c r="P448" s="243"/>
      <c r="Q448" s="243"/>
      <c r="R448" s="243"/>
      <c r="S448" s="243"/>
      <c r="T448" s="244"/>
      <c r="AT448" s="245" t="s">
        <v>176</v>
      </c>
      <c r="AU448" s="245" t="s">
        <v>85</v>
      </c>
      <c r="AV448" s="12" t="s">
        <v>83</v>
      </c>
      <c r="AW448" s="12" t="s">
        <v>37</v>
      </c>
      <c r="AX448" s="12" t="s">
        <v>76</v>
      </c>
      <c r="AY448" s="245" t="s">
        <v>165</v>
      </c>
    </row>
    <row r="449" s="13" customFormat="1">
      <c r="B449" s="246"/>
      <c r="C449" s="247"/>
      <c r="D449" s="233" t="s">
        <v>176</v>
      </c>
      <c r="E449" s="248" t="s">
        <v>19</v>
      </c>
      <c r="F449" s="249" t="s">
        <v>2450</v>
      </c>
      <c r="G449" s="247"/>
      <c r="H449" s="250">
        <v>22.399999999999999</v>
      </c>
      <c r="I449" s="251"/>
      <c r="J449" s="247"/>
      <c r="K449" s="247"/>
      <c r="L449" s="252"/>
      <c r="M449" s="253"/>
      <c r="N449" s="254"/>
      <c r="O449" s="254"/>
      <c r="P449" s="254"/>
      <c r="Q449" s="254"/>
      <c r="R449" s="254"/>
      <c r="S449" s="254"/>
      <c r="T449" s="255"/>
      <c r="AT449" s="256" t="s">
        <v>176</v>
      </c>
      <c r="AU449" s="256" t="s">
        <v>85</v>
      </c>
      <c r="AV449" s="13" t="s">
        <v>85</v>
      </c>
      <c r="AW449" s="13" t="s">
        <v>37</v>
      </c>
      <c r="AX449" s="13" t="s">
        <v>76</v>
      </c>
      <c r="AY449" s="256" t="s">
        <v>165</v>
      </c>
    </row>
    <row r="450" s="14" customFormat="1">
      <c r="B450" s="257"/>
      <c r="C450" s="258"/>
      <c r="D450" s="233" t="s">
        <v>176</v>
      </c>
      <c r="E450" s="259" t="s">
        <v>19</v>
      </c>
      <c r="F450" s="260" t="s">
        <v>181</v>
      </c>
      <c r="G450" s="258"/>
      <c r="H450" s="261">
        <v>22.399999999999999</v>
      </c>
      <c r="I450" s="262"/>
      <c r="J450" s="258"/>
      <c r="K450" s="258"/>
      <c r="L450" s="263"/>
      <c r="M450" s="264"/>
      <c r="N450" s="265"/>
      <c r="O450" s="265"/>
      <c r="P450" s="265"/>
      <c r="Q450" s="265"/>
      <c r="R450" s="265"/>
      <c r="S450" s="265"/>
      <c r="T450" s="266"/>
      <c r="AT450" s="267" t="s">
        <v>176</v>
      </c>
      <c r="AU450" s="267" t="s">
        <v>85</v>
      </c>
      <c r="AV450" s="14" t="s">
        <v>172</v>
      </c>
      <c r="AW450" s="14" t="s">
        <v>37</v>
      </c>
      <c r="AX450" s="14" t="s">
        <v>83</v>
      </c>
      <c r="AY450" s="267" t="s">
        <v>165</v>
      </c>
    </row>
    <row r="451" s="1" customFormat="1" ht="16.5" customHeight="1">
      <c r="B451" s="39"/>
      <c r="C451" s="220" t="s">
        <v>646</v>
      </c>
      <c r="D451" s="220" t="s">
        <v>167</v>
      </c>
      <c r="E451" s="221" t="s">
        <v>638</v>
      </c>
      <c r="F451" s="222" t="s">
        <v>639</v>
      </c>
      <c r="G451" s="223" t="s">
        <v>271</v>
      </c>
      <c r="H451" s="224">
        <v>3.2000000000000002</v>
      </c>
      <c r="I451" s="225"/>
      <c r="J451" s="226">
        <f>ROUND(I451*H451,2)</f>
        <v>0</v>
      </c>
      <c r="K451" s="222" t="s">
        <v>171</v>
      </c>
      <c r="L451" s="44"/>
      <c r="M451" s="227" t="s">
        <v>19</v>
      </c>
      <c r="N451" s="228" t="s">
        <v>47</v>
      </c>
      <c r="O451" s="84"/>
      <c r="P451" s="229">
        <f>O451*H451</f>
        <v>0</v>
      </c>
      <c r="Q451" s="229">
        <v>0</v>
      </c>
      <c r="R451" s="229">
        <f>Q451*H451</f>
        <v>0</v>
      </c>
      <c r="S451" s="229">
        <v>0</v>
      </c>
      <c r="T451" s="230">
        <f>S451*H451</f>
        <v>0</v>
      </c>
      <c r="AR451" s="231" t="s">
        <v>172</v>
      </c>
      <c r="AT451" s="231" t="s">
        <v>167</v>
      </c>
      <c r="AU451" s="231" t="s">
        <v>85</v>
      </c>
      <c r="AY451" s="18" t="s">
        <v>165</v>
      </c>
      <c r="BE451" s="232">
        <f>IF(N451="základní",J451,0)</f>
        <v>0</v>
      </c>
      <c r="BF451" s="232">
        <f>IF(N451="snížená",J451,0)</f>
        <v>0</v>
      </c>
      <c r="BG451" s="232">
        <f>IF(N451="zákl. přenesená",J451,0)</f>
        <v>0</v>
      </c>
      <c r="BH451" s="232">
        <f>IF(N451="sníž. přenesená",J451,0)</f>
        <v>0</v>
      </c>
      <c r="BI451" s="232">
        <f>IF(N451="nulová",J451,0)</f>
        <v>0</v>
      </c>
      <c r="BJ451" s="18" t="s">
        <v>83</v>
      </c>
      <c r="BK451" s="232">
        <f>ROUND(I451*H451,2)</f>
        <v>0</v>
      </c>
      <c r="BL451" s="18" t="s">
        <v>172</v>
      </c>
      <c r="BM451" s="231" t="s">
        <v>2451</v>
      </c>
    </row>
    <row r="452" s="1" customFormat="1">
      <c r="B452" s="39"/>
      <c r="C452" s="40"/>
      <c r="D452" s="233" t="s">
        <v>174</v>
      </c>
      <c r="E452" s="40"/>
      <c r="F452" s="234" t="s">
        <v>641</v>
      </c>
      <c r="G452" s="40"/>
      <c r="H452" s="40"/>
      <c r="I452" s="146"/>
      <c r="J452" s="40"/>
      <c r="K452" s="40"/>
      <c r="L452" s="44"/>
      <c r="M452" s="235"/>
      <c r="N452" s="84"/>
      <c r="O452" s="84"/>
      <c r="P452" s="84"/>
      <c r="Q452" s="84"/>
      <c r="R452" s="84"/>
      <c r="S452" s="84"/>
      <c r="T452" s="85"/>
      <c r="AT452" s="18" t="s">
        <v>174</v>
      </c>
      <c r="AU452" s="18" t="s">
        <v>85</v>
      </c>
    </row>
    <row r="453" s="12" customFormat="1">
      <c r="B453" s="236"/>
      <c r="C453" s="237"/>
      <c r="D453" s="233" t="s">
        <v>176</v>
      </c>
      <c r="E453" s="238" t="s">
        <v>19</v>
      </c>
      <c r="F453" s="239" t="s">
        <v>642</v>
      </c>
      <c r="G453" s="237"/>
      <c r="H453" s="238" t="s">
        <v>19</v>
      </c>
      <c r="I453" s="240"/>
      <c r="J453" s="237"/>
      <c r="K453" s="237"/>
      <c r="L453" s="241"/>
      <c r="M453" s="242"/>
      <c r="N453" s="243"/>
      <c r="O453" s="243"/>
      <c r="P453" s="243"/>
      <c r="Q453" s="243"/>
      <c r="R453" s="243"/>
      <c r="S453" s="243"/>
      <c r="T453" s="244"/>
      <c r="AT453" s="245" t="s">
        <v>176</v>
      </c>
      <c r="AU453" s="245" t="s">
        <v>85</v>
      </c>
      <c r="AV453" s="12" t="s">
        <v>83</v>
      </c>
      <c r="AW453" s="12" t="s">
        <v>37</v>
      </c>
      <c r="AX453" s="12" t="s">
        <v>76</v>
      </c>
      <c r="AY453" s="245" t="s">
        <v>165</v>
      </c>
    </row>
    <row r="454" s="13" customFormat="1">
      <c r="B454" s="246"/>
      <c r="C454" s="247"/>
      <c r="D454" s="233" t="s">
        <v>176</v>
      </c>
      <c r="E454" s="248" t="s">
        <v>19</v>
      </c>
      <c r="F454" s="249" t="s">
        <v>2452</v>
      </c>
      <c r="G454" s="247"/>
      <c r="H454" s="250">
        <v>3.2000000000000002</v>
      </c>
      <c r="I454" s="251"/>
      <c r="J454" s="247"/>
      <c r="K454" s="247"/>
      <c r="L454" s="252"/>
      <c r="M454" s="253"/>
      <c r="N454" s="254"/>
      <c r="O454" s="254"/>
      <c r="P454" s="254"/>
      <c r="Q454" s="254"/>
      <c r="R454" s="254"/>
      <c r="S454" s="254"/>
      <c r="T454" s="255"/>
      <c r="AT454" s="256" t="s">
        <v>176</v>
      </c>
      <c r="AU454" s="256" t="s">
        <v>85</v>
      </c>
      <c r="AV454" s="13" t="s">
        <v>85</v>
      </c>
      <c r="AW454" s="13" t="s">
        <v>37</v>
      </c>
      <c r="AX454" s="13" t="s">
        <v>76</v>
      </c>
      <c r="AY454" s="256" t="s">
        <v>165</v>
      </c>
    </row>
    <row r="455" s="14" customFormat="1">
      <c r="B455" s="257"/>
      <c r="C455" s="258"/>
      <c r="D455" s="233" t="s">
        <v>176</v>
      </c>
      <c r="E455" s="259" t="s">
        <v>19</v>
      </c>
      <c r="F455" s="260" t="s">
        <v>181</v>
      </c>
      <c r="G455" s="258"/>
      <c r="H455" s="261">
        <v>3.2000000000000002</v>
      </c>
      <c r="I455" s="262"/>
      <c r="J455" s="258"/>
      <c r="K455" s="258"/>
      <c r="L455" s="263"/>
      <c r="M455" s="264"/>
      <c r="N455" s="265"/>
      <c r="O455" s="265"/>
      <c r="P455" s="265"/>
      <c r="Q455" s="265"/>
      <c r="R455" s="265"/>
      <c r="S455" s="265"/>
      <c r="T455" s="266"/>
      <c r="AT455" s="267" t="s">
        <v>176</v>
      </c>
      <c r="AU455" s="267" t="s">
        <v>85</v>
      </c>
      <c r="AV455" s="14" t="s">
        <v>172</v>
      </c>
      <c r="AW455" s="14" t="s">
        <v>37</v>
      </c>
      <c r="AX455" s="14" t="s">
        <v>83</v>
      </c>
      <c r="AY455" s="267" t="s">
        <v>165</v>
      </c>
    </row>
    <row r="456" s="11" customFormat="1" ht="22.8" customHeight="1">
      <c r="B456" s="204"/>
      <c r="C456" s="205"/>
      <c r="D456" s="206" t="s">
        <v>75</v>
      </c>
      <c r="E456" s="218" t="s">
        <v>644</v>
      </c>
      <c r="F456" s="218" t="s">
        <v>645</v>
      </c>
      <c r="G456" s="205"/>
      <c r="H456" s="205"/>
      <c r="I456" s="208"/>
      <c r="J456" s="219">
        <f>BK456</f>
        <v>0</v>
      </c>
      <c r="K456" s="205"/>
      <c r="L456" s="210"/>
      <c r="M456" s="211"/>
      <c r="N456" s="212"/>
      <c r="O456" s="212"/>
      <c r="P456" s="213">
        <f>SUM(P457:P458)</f>
        <v>0</v>
      </c>
      <c r="Q456" s="212"/>
      <c r="R456" s="213">
        <f>SUM(R457:R458)</f>
        <v>0</v>
      </c>
      <c r="S456" s="212"/>
      <c r="T456" s="214">
        <f>SUM(T457:T458)</f>
        <v>0</v>
      </c>
      <c r="AR456" s="215" t="s">
        <v>83</v>
      </c>
      <c r="AT456" s="216" t="s">
        <v>75</v>
      </c>
      <c r="AU456" s="216" t="s">
        <v>83</v>
      </c>
      <c r="AY456" s="215" t="s">
        <v>165</v>
      </c>
      <c r="BK456" s="217">
        <f>SUM(BK457:BK458)</f>
        <v>0</v>
      </c>
    </row>
    <row r="457" s="1" customFormat="1" ht="16.5" customHeight="1">
      <c r="B457" s="39"/>
      <c r="C457" s="220" t="s">
        <v>964</v>
      </c>
      <c r="D457" s="220" t="s">
        <v>167</v>
      </c>
      <c r="E457" s="221" t="s">
        <v>647</v>
      </c>
      <c r="F457" s="222" t="s">
        <v>648</v>
      </c>
      <c r="G457" s="223" t="s">
        <v>271</v>
      </c>
      <c r="H457" s="224">
        <v>88.706000000000003</v>
      </c>
      <c r="I457" s="225"/>
      <c r="J457" s="226">
        <f>ROUND(I457*H457,2)</f>
        <v>0</v>
      </c>
      <c r="K457" s="222" t="s">
        <v>171</v>
      </c>
      <c r="L457" s="44"/>
      <c r="M457" s="227" t="s">
        <v>19</v>
      </c>
      <c r="N457" s="228" t="s">
        <v>47</v>
      </c>
      <c r="O457" s="84"/>
      <c r="P457" s="229">
        <f>O457*H457</f>
        <v>0</v>
      </c>
      <c r="Q457" s="229">
        <v>0</v>
      </c>
      <c r="R457" s="229">
        <f>Q457*H457</f>
        <v>0</v>
      </c>
      <c r="S457" s="229">
        <v>0</v>
      </c>
      <c r="T457" s="230">
        <f>S457*H457</f>
        <v>0</v>
      </c>
      <c r="AR457" s="231" t="s">
        <v>172</v>
      </c>
      <c r="AT457" s="231" t="s">
        <v>167</v>
      </c>
      <c r="AU457" s="231" t="s">
        <v>85</v>
      </c>
      <c r="AY457" s="18" t="s">
        <v>165</v>
      </c>
      <c r="BE457" s="232">
        <f>IF(N457="základní",J457,0)</f>
        <v>0</v>
      </c>
      <c r="BF457" s="232">
        <f>IF(N457="snížená",J457,0)</f>
        <v>0</v>
      </c>
      <c r="BG457" s="232">
        <f>IF(N457="zákl. přenesená",J457,0)</f>
        <v>0</v>
      </c>
      <c r="BH457" s="232">
        <f>IF(N457="sníž. přenesená",J457,0)</f>
        <v>0</v>
      </c>
      <c r="BI457" s="232">
        <f>IF(N457="nulová",J457,0)</f>
        <v>0</v>
      </c>
      <c r="BJ457" s="18" t="s">
        <v>83</v>
      </c>
      <c r="BK457" s="232">
        <f>ROUND(I457*H457,2)</f>
        <v>0</v>
      </c>
      <c r="BL457" s="18" t="s">
        <v>172</v>
      </c>
      <c r="BM457" s="231" t="s">
        <v>2453</v>
      </c>
    </row>
    <row r="458" s="1" customFormat="1">
      <c r="B458" s="39"/>
      <c r="C458" s="40"/>
      <c r="D458" s="233" t="s">
        <v>174</v>
      </c>
      <c r="E458" s="40"/>
      <c r="F458" s="234" t="s">
        <v>650</v>
      </c>
      <c r="G458" s="40"/>
      <c r="H458" s="40"/>
      <c r="I458" s="146"/>
      <c r="J458" s="40"/>
      <c r="K458" s="40"/>
      <c r="L458" s="44"/>
      <c r="M458" s="279"/>
      <c r="N458" s="280"/>
      <c r="O458" s="280"/>
      <c r="P458" s="280"/>
      <c r="Q458" s="280"/>
      <c r="R458" s="280"/>
      <c r="S458" s="280"/>
      <c r="T458" s="281"/>
      <c r="AT458" s="18" t="s">
        <v>174</v>
      </c>
      <c r="AU458" s="18" t="s">
        <v>85</v>
      </c>
    </row>
    <row r="459" s="1" customFormat="1" ht="6.96" customHeight="1">
      <c r="B459" s="59"/>
      <c r="C459" s="60"/>
      <c r="D459" s="60"/>
      <c r="E459" s="60"/>
      <c r="F459" s="60"/>
      <c r="G459" s="60"/>
      <c r="H459" s="60"/>
      <c r="I459" s="171"/>
      <c r="J459" s="60"/>
      <c r="K459" s="60"/>
      <c r="L459" s="44"/>
    </row>
  </sheetData>
  <sheetProtection sheet="1" autoFilter="0" formatColumns="0" formatRows="0" objects="1" scenarios="1" spinCount="100000" saltValue="fZQcMg8nLEhD+yfeM0VP/hKXQbD5xlkL6yczJCSuA2Sb/hG6MHZTRIjpc+ZTr3inCGJ2703YryJnvSDaFEwx1A==" hashValue="QeXJ30dWWi0xKS8B+KL1KCOyFVXfJGzMrGwf7fvLSE8oUE3qBhFJafsQoXXcriVs1Vc446NFh4vE1ygs+bvzYw==" algorithmName="SHA-512" password="CC35"/>
  <autoFilter ref="C92:K45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3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129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85</v>
      </c>
    </row>
    <row r="4" ht="24.96" customHeight="1">
      <c r="B4" s="21"/>
      <c r="D4" s="142" t="s">
        <v>133</v>
      </c>
      <c r="L4" s="21"/>
      <c r="M4" s="143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44" t="s">
        <v>16</v>
      </c>
      <c r="L6" s="21"/>
    </row>
    <row r="7" ht="16.5" customHeight="1">
      <c r="B7" s="21"/>
      <c r="E7" s="145" t="str">
        <f>'Rekapitulace stavby'!K6</f>
        <v>Ulice Školní, Šumperk</v>
      </c>
      <c r="F7" s="144"/>
      <c r="G7" s="144"/>
      <c r="H7" s="144"/>
      <c r="L7" s="21"/>
    </row>
    <row r="8" ht="12" customHeight="1">
      <c r="B8" s="21"/>
      <c r="D8" s="144" t="s">
        <v>134</v>
      </c>
      <c r="L8" s="21"/>
    </row>
    <row r="9" s="1" customFormat="1" ht="16.5" customHeight="1">
      <c r="B9" s="44"/>
      <c r="E9" s="145" t="s">
        <v>2207</v>
      </c>
      <c r="F9" s="1"/>
      <c r="G9" s="1"/>
      <c r="H9" s="1"/>
      <c r="I9" s="146"/>
      <c r="L9" s="44"/>
    </row>
    <row r="10" s="1" customFormat="1" ht="12" customHeight="1">
      <c r="B10" s="44"/>
      <c r="D10" s="144" t="s">
        <v>136</v>
      </c>
      <c r="I10" s="146"/>
      <c r="L10" s="44"/>
    </row>
    <row r="11" s="1" customFormat="1" ht="36.96" customHeight="1">
      <c r="B11" s="44"/>
      <c r="E11" s="147" t="s">
        <v>2454</v>
      </c>
      <c r="F11" s="1"/>
      <c r="G11" s="1"/>
      <c r="H11" s="1"/>
      <c r="I11" s="146"/>
      <c r="L11" s="44"/>
    </row>
    <row r="12" s="1" customFormat="1">
      <c r="B12" s="44"/>
      <c r="I12" s="146"/>
      <c r="L12" s="44"/>
    </row>
    <row r="13" s="1" customFormat="1" ht="12" customHeight="1">
      <c r="B13" s="44"/>
      <c r="D13" s="144" t="s">
        <v>18</v>
      </c>
      <c r="F13" s="133" t="s">
        <v>19</v>
      </c>
      <c r="I13" s="148" t="s">
        <v>20</v>
      </c>
      <c r="J13" s="133" t="s">
        <v>19</v>
      </c>
      <c r="L13" s="44"/>
    </row>
    <row r="14" s="1" customFormat="1" ht="12" customHeight="1">
      <c r="B14" s="44"/>
      <c r="D14" s="144" t="s">
        <v>21</v>
      </c>
      <c r="F14" s="133" t="s">
        <v>22</v>
      </c>
      <c r="I14" s="148" t="s">
        <v>23</v>
      </c>
      <c r="J14" s="149" t="str">
        <f>'Rekapitulace stavby'!AN8</f>
        <v>19. 2. 2019</v>
      </c>
      <c r="L14" s="44"/>
    </row>
    <row r="15" s="1" customFormat="1" ht="10.8" customHeight="1">
      <c r="B15" s="44"/>
      <c r="I15" s="146"/>
      <c r="L15" s="44"/>
    </row>
    <row r="16" s="1" customFormat="1" ht="12" customHeight="1">
      <c r="B16" s="44"/>
      <c r="D16" s="144" t="s">
        <v>25</v>
      </c>
      <c r="I16" s="148" t="s">
        <v>26</v>
      </c>
      <c r="J16" s="133" t="s">
        <v>27</v>
      </c>
      <c r="L16" s="44"/>
    </row>
    <row r="17" s="1" customFormat="1" ht="18" customHeight="1">
      <c r="B17" s="44"/>
      <c r="E17" s="133" t="s">
        <v>28</v>
      </c>
      <c r="I17" s="148" t="s">
        <v>29</v>
      </c>
      <c r="J17" s="133" t="s">
        <v>30</v>
      </c>
      <c r="L17" s="44"/>
    </row>
    <row r="18" s="1" customFormat="1" ht="6.96" customHeight="1">
      <c r="B18" s="44"/>
      <c r="I18" s="146"/>
      <c r="L18" s="44"/>
    </row>
    <row r="19" s="1" customFormat="1" ht="12" customHeight="1">
      <c r="B19" s="44"/>
      <c r="D19" s="144" t="s">
        <v>31</v>
      </c>
      <c r="I19" s="148" t="s">
        <v>26</v>
      </c>
      <c r="J19" s="34" t="str">
        <f>'Rekapitulace stavby'!AN13</f>
        <v>Vyplň údaj</v>
      </c>
      <c r="L19" s="44"/>
    </row>
    <row r="20" s="1" customFormat="1" ht="18" customHeight="1">
      <c r="B20" s="44"/>
      <c r="E20" s="34" t="str">
        <f>'Rekapitulace stavby'!E14</f>
        <v>Vyplň údaj</v>
      </c>
      <c r="F20" s="133"/>
      <c r="G20" s="133"/>
      <c r="H20" s="133"/>
      <c r="I20" s="148" t="s">
        <v>29</v>
      </c>
      <c r="J20" s="34" t="str">
        <f>'Rekapitulace stavby'!AN14</f>
        <v>Vyplň údaj</v>
      </c>
      <c r="L20" s="44"/>
    </row>
    <row r="21" s="1" customFormat="1" ht="6.96" customHeight="1">
      <c r="B21" s="44"/>
      <c r="I21" s="146"/>
      <c r="L21" s="44"/>
    </row>
    <row r="22" s="1" customFormat="1" ht="12" customHeight="1">
      <c r="B22" s="44"/>
      <c r="D22" s="144" t="s">
        <v>33</v>
      </c>
      <c r="I22" s="148" t="s">
        <v>26</v>
      </c>
      <c r="J22" s="133" t="s">
        <v>34</v>
      </c>
      <c r="L22" s="44"/>
    </row>
    <row r="23" s="1" customFormat="1" ht="18" customHeight="1">
      <c r="B23" s="44"/>
      <c r="E23" s="133" t="s">
        <v>35</v>
      </c>
      <c r="I23" s="148" t="s">
        <v>29</v>
      </c>
      <c r="J23" s="133" t="s">
        <v>36</v>
      </c>
      <c r="L23" s="44"/>
    </row>
    <row r="24" s="1" customFormat="1" ht="6.96" customHeight="1">
      <c r="B24" s="44"/>
      <c r="I24" s="146"/>
      <c r="L24" s="44"/>
    </row>
    <row r="25" s="1" customFormat="1" ht="12" customHeight="1">
      <c r="B25" s="44"/>
      <c r="D25" s="144" t="s">
        <v>38</v>
      </c>
      <c r="I25" s="148" t="s">
        <v>26</v>
      </c>
      <c r="J25" s="133" t="s">
        <v>19</v>
      </c>
      <c r="L25" s="44"/>
    </row>
    <row r="26" s="1" customFormat="1" ht="18" customHeight="1">
      <c r="B26" s="44"/>
      <c r="E26" s="133" t="s">
        <v>39</v>
      </c>
      <c r="I26" s="148" t="s">
        <v>29</v>
      </c>
      <c r="J26" s="133" t="s">
        <v>19</v>
      </c>
      <c r="L26" s="44"/>
    </row>
    <row r="27" s="1" customFormat="1" ht="6.96" customHeight="1">
      <c r="B27" s="44"/>
      <c r="I27" s="146"/>
      <c r="L27" s="44"/>
    </row>
    <row r="28" s="1" customFormat="1" ht="12" customHeight="1">
      <c r="B28" s="44"/>
      <c r="D28" s="144" t="s">
        <v>40</v>
      </c>
      <c r="I28" s="146"/>
      <c r="L28" s="44"/>
    </row>
    <row r="29" s="7" customFormat="1" ht="16.5" customHeight="1">
      <c r="B29" s="150"/>
      <c r="E29" s="151" t="s">
        <v>19</v>
      </c>
      <c r="F29" s="151"/>
      <c r="G29" s="151"/>
      <c r="H29" s="151"/>
      <c r="I29" s="152"/>
      <c r="L29" s="150"/>
    </row>
    <row r="30" s="1" customFormat="1" ht="6.96" customHeight="1">
      <c r="B30" s="44"/>
      <c r="I30" s="146"/>
      <c r="L30" s="44"/>
    </row>
    <row r="31" s="1" customFormat="1" ht="6.96" customHeight="1">
      <c r="B31" s="44"/>
      <c r="D31" s="76"/>
      <c r="E31" s="76"/>
      <c r="F31" s="76"/>
      <c r="G31" s="76"/>
      <c r="H31" s="76"/>
      <c r="I31" s="153"/>
      <c r="J31" s="76"/>
      <c r="K31" s="76"/>
      <c r="L31" s="44"/>
    </row>
    <row r="32" s="1" customFormat="1" ht="25.44" customHeight="1">
      <c r="B32" s="44"/>
      <c r="D32" s="154" t="s">
        <v>42</v>
      </c>
      <c r="I32" s="146"/>
      <c r="J32" s="155">
        <f>ROUND(J91, 2)</f>
        <v>0</v>
      </c>
      <c r="L32" s="44"/>
    </row>
    <row r="33" s="1" customFormat="1" ht="6.96" customHeight="1">
      <c r="B33" s="44"/>
      <c r="D33" s="76"/>
      <c r="E33" s="76"/>
      <c r="F33" s="76"/>
      <c r="G33" s="76"/>
      <c r="H33" s="76"/>
      <c r="I33" s="153"/>
      <c r="J33" s="76"/>
      <c r="K33" s="76"/>
      <c r="L33" s="44"/>
    </row>
    <row r="34" s="1" customFormat="1" ht="14.4" customHeight="1">
      <c r="B34" s="44"/>
      <c r="F34" s="156" t="s">
        <v>44</v>
      </c>
      <c r="I34" s="157" t="s">
        <v>43</v>
      </c>
      <c r="J34" s="156" t="s">
        <v>45</v>
      </c>
      <c r="L34" s="44"/>
    </row>
    <row r="35" s="1" customFormat="1" ht="14.4" customHeight="1">
      <c r="B35" s="44"/>
      <c r="D35" s="158" t="s">
        <v>46</v>
      </c>
      <c r="E35" s="144" t="s">
        <v>47</v>
      </c>
      <c r="F35" s="159">
        <f>ROUND((SUM(BE91:BE231)),  2)</f>
        <v>0</v>
      </c>
      <c r="I35" s="160">
        <v>0.20999999999999999</v>
      </c>
      <c r="J35" s="159">
        <f>ROUND(((SUM(BE91:BE231))*I35),  2)</f>
        <v>0</v>
      </c>
      <c r="L35" s="44"/>
    </row>
    <row r="36" s="1" customFormat="1" ht="14.4" customHeight="1">
      <c r="B36" s="44"/>
      <c r="E36" s="144" t="s">
        <v>48</v>
      </c>
      <c r="F36" s="159">
        <f>ROUND((SUM(BF91:BF231)),  2)</f>
        <v>0</v>
      </c>
      <c r="I36" s="160">
        <v>0.14999999999999999</v>
      </c>
      <c r="J36" s="159">
        <f>ROUND(((SUM(BF91:BF231))*I36),  2)</f>
        <v>0</v>
      </c>
      <c r="L36" s="44"/>
    </row>
    <row r="37" hidden="1" s="1" customFormat="1" ht="14.4" customHeight="1">
      <c r="B37" s="44"/>
      <c r="E37" s="144" t="s">
        <v>49</v>
      </c>
      <c r="F37" s="159">
        <f>ROUND((SUM(BG91:BG231)),  2)</f>
        <v>0</v>
      </c>
      <c r="I37" s="160">
        <v>0.20999999999999999</v>
      </c>
      <c r="J37" s="159">
        <f>0</f>
        <v>0</v>
      </c>
      <c r="L37" s="44"/>
    </row>
    <row r="38" hidden="1" s="1" customFormat="1" ht="14.4" customHeight="1">
      <c r="B38" s="44"/>
      <c r="E38" s="144" t="s">
        <v>50</v>
      </c>
      <c r="F38" s="159">
        <f>ROUND((SUM(BH91:BH231)),  2)</f>
        <v>0</v>
      </c>
      <c r="I38" s="160">
        <v>0.14999999999999999</v>
      </c>
      <c r="J38" s="159">
        <f>0</f>
        <v>0</v>
      </c>
      <c r="L38" s="44"/>
    </row>
    <row r="39" hidden="1" s="1" customFormat="1" ht="14.4" customHeight="1">
      <c r="B39" s="44"/>
      <c r="E39" s="144" t="s">
        <v>51</v>
      </c>
      <c r="F39" s="159">
        <f>ROUND((SUM(BI91:BI231)),  2)</f>
        <v>0</v>
      </c>
      <c r="I39" s="160">
        <v>0</v>
      </c>
      <c r="J39" s="159">
        <f>0</f>
        <v>0</v>
      </c>
      <c r="L39" s="44"/>
    </row>
    <row r="40" s="1" customFormat="1" ht="6.96" customHeight="1">
      <c r="B40" s="44"/>
      <c r="I40" s="146"/>
      <c r="L40" s="44"/>
    </row>
    <row r="41" s="1" customFormat="1" ht="25.44" customHeight="1">
      <c r="B41" s="44"/>
      <c r="C41" s="161"/>
      <c r="D41" s="162" t="s">
        <v>52</v>
      </c>
      <c r="E41" s="163"/>
      <c r="F41" s="163"/>
      <c r="G41" s="164" t="s">
        <v>53</v>
      </c>
      <c r="H41" s="165" t="s">
        <v>54</v>
      </c>
      <c r="I41" s="166"/>
      <c r="J41" s="167">
        <f>SUM(J32:J39)</f>
        <v>0</v>
      </c>
      <c r="K41" s="168"/>
      <c r="L41" s="44"/>
    </row>
    <row r="42" s="1" customFormat="1" ht="14.4" customHeight="1">
      <c r="B42" s="169"/>
      <c r="C42" s="170"/>
      <c r="D42" s="170"/>
      <c r="E42" s="170"/>
      <c r="F42" s="170"/>
      <c r="G42" s="170"/>
      <c r="H42" s="170"/>
      <c r="I42" s="171"/>
      <c r="J42" s="170"/>
      <c r="K42" s="170"/>
      <c r="L42" s="44"/>
    </row>
    <row r="46" s="1" customFormat="1" ht="6.96" customHeight="1">
      <c r="B46" s="172"/>
      <c r="C46" s="173"/>
      <c r="D46" s="173"/>
      <c r="E46" s="173"/>
      <c r="F46" s="173"/>
      <c r="G46" s="173"/>
      <c r="H46" s="173"/>
      <c r="I46" s="174"/>
      <c r="J46" s="173"/>
      <c r="K46" s="173"/>
      <c r="L46" s="44"/>
    </row>
    <row r="47" s="1" customFormat="1" ht="24.96" customHeight="1">
      <c r="B47" s="39"/>
      <c r="C47" s="24" t="s">
        <v>138</v>
      </c>
      <c r="D47" s="40"/>
      <c r="E47" s="40"/>
      <c r="F47" s="40"/>
      <c r="G47" s="40"/>
      <c r="H47" s="40"/>
      <c r="I47" s="146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44"/>
    </row>
    <row r="49" s="1" customFormat="1" ht="12" customHeight="1">
      <c r="B49" s="39"/>
      <c r="C49" s="33" t="s">
        <v>16</v>
      </c>
      <c r="D49" s="40"/>
      <c r="E49" s="40"/>
      <c r="F49" s="40"/>
      <c r="G49" s="40"/>
      <c r="H49" s="40"/>
      <c r="I49" s="146"/>
      <c r="J49" s="40"/>
      <c r="K49" s="40"/>
      <c r="L49" s="44"/>
    </row>
    <row r="50" s="1" customFormat="1" ht="16.5" customHeight="1">
      <c r="B50" s="39"/>
      <c r="C50" s="40"/>
      <c r="D50" s="40"/>
      <c r="E50" s="175" t="str">
        <f>E7</f>
        <v>Ulice Školní, Šumperk</v>
      </c>
      <c r="F50" s="33"/>
      <c r="G50" s="33"/>
      <c r="H50" s="33"/>
      <c r="I50" s="146"/>
      <c r="J50" s="40"/>
      <c r="K50" s="40"/>
      <c r="L50" s="44"/>
    </row>
    <row r="51" ht="12" customHeight="1">
      <c r="B51" s="22"/>
      <c r="C51" s="33" t="s">
        <v>134</v>
      </c>
      <c r="D51" s="23"/>
      <c r="E51" s="23"/>
      <c r="F51" s="23"/>
      <c r="G51" s="23"/>
      <c r="H51" s="23"/>
      <c r="I51" s="138"/>
      <c r="J51" s="23"/>
      <c r="K51" s="23"/>
      <c r="L51" s="21"/>
    </row>
    <row r="52" s="1" customFormat="1" ht="16.5" customHeight="1">
      <c r="B52" s="39"/>
      <c r="C52" s="40"/>
      <c r="D52" s="40"/>
      <c r="E52" s="175" t="s">
        <v>2207</v>
      </c>
      <c r="F52" s="40"/>
      <c r="G52" s="40"/>
      <c r="H52" s="40"/>
      <c r="I52" s="146"/>
      <c r="J52" s="40"/>
      <c r="K52" s="40"/>
      <c r="L52" s="44"/>
    </row>
    <row r="53" s="1" customFormat="1" ht="12" customHeight="1">
      <c r="B53" s="39"/>
      <c r="C53" s="33" t="s">
        <v>136</v>
      </c>
      <c r="D53" s="40"/>
      <c r="E53" s="40"/>
      <c r="F53" s="40"/>
      <c r="G53" s="40"/>
      <c r="H53" s="40"/>
      <c r="I53" s="146"/>
      <c r="J53" s="40"/>
      <c r="K53" s="40"/>
      <c r="L53" s="44"/>
    </row>
    <row r="54" s="1" customFormat="1" ht="16.5" customHeight="1">
      <c r="B54" s="39"/>
      <c r="C54" s="40"/>
      <c r="D54" s="40"/>
      <c r="E54" s="69" t="str">
        <f>E11</f>
        <v>701 UN - Podzemní kontejnery - uznatelné náklady</v>
      </c>
      <c r="F54" s="40"/>
      <c r="G54" s="40"/>
      <c r="H54" s="40"/>
      <c r="I54" s="146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44"/>
    </row>
    <row r="56" s="1" customFormat="1" ht="12" customHeight="1">
      <c r="B56" s="39"/>
      <c r="C56" s="33" t="s">
        <v>21</v>
      </c>
      <c r="D56" s="40"/>
      <c r="E56" s="40"/>
      <c r="F56" s="28" t="str">
        <f>F14</f>
        <v xml:space="preserve"> </v>
      </c>
      <c r="G56" s="40"/>
      <c r="H56" s="40"/>
      <c r="I56" s="148" t="s">
        <v>23</v>
      </c>
      <c r="J56" s="72" t="str">
        <f>IF(J14="","",J14)</f>
        <v>19. 2. 2019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44"/>
    </row>
    <row r="58" s="1" customFormat="1" ht="15.15" customHeight="1">
      <c r="B58" s="39"/>
      <c r="C58" s="33" t="s">
        <v>25</v>
      </c>
      <c r="D58" s="40"/>
      <c r="E58" s="40"/>
      <c r="F58" s="28" t="str">
        <f>E17</f>
        <v>Město Šumperk</v>
      </c>
      <c r="G58" s="40"/>
      <c r="H58" s="40"/>
      <c r="I58" s="148" t="s">
        <v>33</v>
      </c>
      <c r="J58" s="37" t="str">
        <f>E23</f>
        <v>PROJEKCE s.r.o.</v>
      </c>
      <c r="K58" s="40"/>
      <c r="L58" s="44"/>
    </row>
    <row r="59" s="1" customFormat="1" ht="27.9" customHeight="1">
      <c r="B59" s="39"/>
      <c r="C59" s="33" t="s">
        <v>31</v>
      </c>
      <c r="D59" s="40"/>
      <c r="E59" s="40"/>
      <c r="F59" s="28" t="str">
        <f>IF(E20="","",E20)</f>
        <v>Vyplň údaj</v>
      </c>
      <c r="G59" s="40"/>
      <c r="H59" s="40"/>
      <c r="I59" s="148" t="s">
        <v>38</v>
      </c>
      <c r="J59" s="37" t="str">
        <f>E26</f>
        <v>Petr Slezák, CS ÚRS 2019 01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44"/>
    </row>
    <row r="61" s="1" customFormat="1" ht="29.28" customHeight="1">
      <c r="B61" s="39"/>
      <c r="C61" s="176" t="s">
        <v>139</v>
      </c>
      <c r="D61" s="177"/>
      <c r="E61" s="177"/>
      <c r="F61" s="177"/>
      <c r="G61" s="177"/>
      <c r="H61" s="177"/>
      <c r="I61" s="178"/>
      <c r="J61" s="179" t="s">
        <v>140</v>
      </c>
      <c r="K61" s="177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44"/>
    </row>
    <row r="63" s="1" customFormat="1" ht="22.8" customHeight="1">
      <c r="B63" s="39"/>
      <c r="C63" s="180" t="s">
        <v>74</v>
      </c>
      <c r="D63" s="40"/>
      <c r="E63" s="40"/>
      <c r="F63" s="40"/>
      <c r="G63" s="40"/>
      <c r="H63" s="40"/>
      <c r="I63" s="146"/>
      <c r="J63" s="102">
        <f>J91</f>
        <v>0</v>
      </c>
      <c r="K63" s="40"/>
      <c r="L63" s="44"/>
      <c r="AU63" s="18" t="s">
        <v>141</v>
      </c>
    </row>
    <row r="64" s="8" customFormat="1" ht="24.96" customHeight="1">
      <c r="B64" s="181"/>
      <c r="C64" s="182"/>
      <c r="D64" s="183" t="s">
        <v>142</v>
      </c>
      <c r="E64" s="184"/>
      <c r="F64" s="184"/>
      <c r="G64" s="184"/>
      <c r="H64" s="184"/>
      <c r="I64" s="185"/>
      <c r="J64" s="186">
        <f>J92</f>
        <v>0</v>
      </c>
      <c r="K64" s="182"/>
      <c r="L64" s="187"/>
    </row>
    <row r="65" s="9" customFormat="1" ht="19.92" customHeight="1">
      <c r="B65" s="188"/>
      <c r="C65" s="125"/>
      <c r="D65" s="189" t="s">
        <v>143</v>
      </c>
      <c r="E65" s="190"/>
      <c r="F65" s="190"/>
      <c r="G65" s="190"/>
      <c r="H65" s="190"/>
      <c r="I65" s="191"/>
      <c r="J65" s="192">
        <f>J93</f>
        <v>0</v>
      </c>
      <c r="K65" s="125"/>
      <c r="L65" s="193"/>
    </row>
    <row r="66" s="9" customFormat="1" ht="19.92" customHeight="1">
      <c r="B66" s="188"/>
      <c r="C66" s="125"/>
      <c r="D66" s="189" t="s">
        <v>146</v>
      </c>
      <c r="E66" s="190"/>
      <c r="F66" s="190"/>
      <c r="G66" s="190"/>
      <c r="H66" s="190"/>
      <c r="I66" s="191"/>
      <c r="J66" s="192">
        <f>J151</f>
        <v>0</v>
      </c>
      <c r="K66" s="125"/>
      <c r="L66" s="193"/>
    </row>
    <row r="67" s="9" customFormat="1" ht="19.92" customHeight="1">
      <c r="B67" s="188"/>
      <c r="C67" s="125"/>
      <c r="D67" s="189" t="s">
        <v>147</v>
      </c>
      <c r="E67" s="190"/>
      <c r="F67" s="190"/>
      <c r="G67" s="190"/>
      <c r="H67" s="190"/>
      <c r="I67" s="191"/>
      <c r="J67" s="192">
        <f>J182</f>
        <v>0</v>
      </c>
      <c r="K67" s="125"/>
      <c r="L67" s="193"/>
    </row>
    <row r="68" s="9" customFormat="1" ht="19.92" customHeight="1">
      <c r="B68" s="188"/>
      <c r="C68" s="125"/>
      <c r="D68" s="189" t="s">
        <v>148</v>
      </c>
      <c r="E68" s="190"/>
      <c r="F68" s="190"/>
      <c r="G68" s="190"/>
      <c r="H68" s="190"/>
      <c r="I68" s="191"/>
      <c r="J68" s="192">
        <f>J197</f>
        <v>0</v>
      </c>
      <c r="K68" s="125"/>
      <c r="L68" s="193"/>
    </row>
    <row r="69" s="9" customFormat="1" ht="19.92" customHeight="1">
      <c r="B69" s="188"/>
      <c r="C69" s="125"/>
      <c r="D69" s="189" t="s">
        <v>149</v>
      </c>
      <c r="E69" s="190"/>
      <c r="F69" s="190"/>
      <c r="G69" s="190"/>
      <c r="H69" s="190"/>
      <c r="I69" s="191"/>
      <c r="J69" s="192">
        <f>J229</f>
        <v>0</v>
      </c>
      <c r="K69" s="125"/>
      <c r="L69" s="193"/>
    </row>
    <row r="70" s="1" customFormat="1" ht="21.84" customHeight="1">
      <c r="B70" s="39"/>
      <c r="C70" s="40"/>
      <c r="D70" s="40"/>
      <c r="E70" s="40"/>
      <c r="F70" s="40"/>
      <c r="G70" s="40"/>
      <c r="H70" s="40"/>
      <c r="I70" s="146"/>
      <c r="J70" s="40"/>
      <c r="K70" s="40"/>
      <c r="L70" s="44"/>
    </row>
    <row r="71" s="1" customFormat="1" ht="6.96" customHeight="1">
      <c r="B71" s="59"/>
      <c r="C71" s="60"/>
      <c r="D71" s="60"/>
      <c r="E71" s="60"/>
      <c r="F71" s="60"/>
      <c r="G71" s="60"/>
      <c r="H71" s="60"/>
      <c r="I71" s="171"/>
      <c r="J71" s="60"/>
      <c r="K71" s="60"/>
      <c r="L71" s="44"/>
    </row>
    <row r="75" s="1" customFormat="1" ht="6.96" customHeight="1">
      <c r="B75" s="61"/>
      <c r="C75" s="62"/>
      <c r="D75" s="62"/>
      <c r="E75" s="62"/>
      <c r="F75" s="62"/>
      <c r="G75" s="62"/>
      <c r="H75" s="62"/>
      <c r="I75" s="174"/>
      <c r="J75" s="62"/>
      <c r="K75" s="62"/>
      <c r="L75" s="44"/>
    </row>
    <row r="76" s="1" customFormat="1" ht="24.96" customHeight="1">
      <c r="B76" s="39"/>
      <c r="C76" s="24" t="s">
        <v>150</v>
      </c>
      <c r="D76" s="40"/>
      <c r="E76" s="40"/>
      <c r="F76" s="40"/>
      <c r="G76" s="40"/>
      <c r="H76" s="40"/>
      <c r="I76" s="146"/>
      <c r="J76" s="40"/>
      <c r="K76" s="40"/>
      <c r="L76" s="44"/>
    </row>
    <row r="77" s="1" customFormat="1" ht="6.96" customHeight="1">
      <c r="B77" s="39"/>
      <c r="C77" s="40"/>
      <c r="D77" s="40"/>
      <c r="E77" s="40"/>
      <c r="F77" s="40"/>
      <c r="G77" s="40"/>
      <c r="H77" s="40"/>
      <c r="I77" s="146"/>
      <c r="J77" s="40"/>
      <c r="K77" s="40"/>
      <c r="L77" s="44"/>
    </row>
    <row r="78" s="1" customFormat="1" ht="12" customHeight="1">
      <c r="B78" s="39"/>
      <c r="C78" s="33" t="s">
        <v>16</v>
      </c>
      <c r="D78" s="40"/>
      <c r="E78" s="40"/>
      <c r="F78" s="40"/>
      <c r="G78" s="40"/>
      <c r="H78" s="40"/>
      <c r="I78" s="146"/>
      <c r="J78" s="40"/>
      <c r="K78" s="40"/>
      <c r="L78" s="44"/>
    </row>
    <row r="79" s="1" customFormat="1" ht="16.5" customHeight="1">
      <c r="B79" s="39"/>
      <c r="C79" s="40"/>
      <c r="D79" s="40"/>
      <c r="E79" s="175" t="str">
        <f>E7</f>
        <v>Ulice Školní, Šumperk</v>
      </c>
      <c r="F79" s="33"/>
      <c r="G79" s="33"/>
      <c r="H79" s="33"/>
      <c r="I79" s="146"/>
      <c r="J79" s="40"/>
      <c r="K79" s="40"/>
      <c r="L79" s="44"/>
    </row>
    <row r="80" ht="12" customHeight="1">
      <c r="B80" s="22"/>
      <c r="C80" s="33" t="s">
        <v>134</v>
      </c>
      <c r="D80" s="23"/>
      <c r="E80" s="23"/>
      <c r="F80" s="23"/>
      <c r="G80" s="23"/>
      <c r="H80" s="23"/>
      <c r="I80" s="138"/>
      <c r="J80" s="23"/>
      <c r="K80" s="23"/>
      <c r="L80" s="21"/>
    </row>
    <row r="81" s="1" customFormat="1" ht="16.5" customHeight="1">
      <c r="B81" s="39"/>
      <c r="C81" s="40"/>
      <c r="D81" s="40"/>
      <c r="E81" s="175" t="s">
        <v>2207</v>
      </c>
      <c r="F81" s="40"/>
      <c r="G81" s="40"/>
      <c r="H81" s="40"/>
      <c r="I81" s="146"/>
      <c r="J81" s="40"/>
      <c r="K81" s="40"/>
      <c r="L81" s="44"/>
    </row>
    <row r="82" s="1" customFormat="1" ht="12" customHeight="1">
      <c r="B82" s="39"/>
      <c r="C82" s="33" t="s">
        <v>136</v>
      </c>
      <c r="D82" s="40"/>
      <c r="E82" s="40"/>
      <c r="F82" s="40"/>
      <c r="G82" s="40"/>
      <c r="H82" s="40"/>
      <c r="I82" s="146"/>
      <c r="J82" s="40"/>
      <c r="K82" s="40"/>
      <c r="L82" s="44"/>
    </row>
    <row r="83" s="1" customFormat="1" ht="16.5" customHeight="1">
      <c r="B83" s="39"/>
      <c r="C83" s="40"/>
      <c r="D83" s="40"/>
      <c r="E83" s="69" t="str">
        <f>E11</f>
        <v>701 UN - Podzemní kontejnery - uznatelné náklady</v>
      </c>
      <c r="F83" s="40"/>
      <c r="G83" s="40"/>
      <c r="H83" s="40"/>
      <c r="I83" s="146"/>
      <c r="J83" s="40"/>
      <c r="K83" s="40"/>
      <c r="L83" s="44"/>
    </row>
    <row r="84" s="1" customFormat="1" ht="6.96" customHeight="1">
      <c r="B84" s="39"/>
      <c r="C84" s="40"/>
      <c r="D84" s="40"/>
      <c r="E84" s="40"/>
      <c r="F84" s="40"/>
      <c r="G84" s="40"/>
      <c r="H84" s="40"/>
      <c r="I84" s="146"/>
      <c r="J84" s="40"/>
      <c r="K84" s="40"/>
      <c r="L84" s="44"/>
    </row>
    <row r="85" s="1" customFormat="1" ht="12" customHeight="1">
      <c r="B85" s="39"/>
      <c r="C85" s="33" t="s">
        <v>21</v>
      </c>
      <c r="D85" s="40"/>
      <c r="E85" s="40"/>
      <c r="F85" s="28" t="str">
        <f>F14</f>
        <v xml:space="preserve"> </v>
      </c>
      <c r="G85" s="40"/>
      <c r="H85" s="40"/>
      <c r="I85" s="148" t="s">
        <v>23</v>
      </c>
      <c r="J85" s="72" t="str">
        <f>IF(J14="","",J14)</f>
        <v>19. 2. 2019</v>
      </c>
      <c r="K85" s="40"/>
      <c r="L85" s="44"/>
    </row>
    <row r="86" s="1" customFormat="1" ht="6.96" customHeight="1">
      <c r="B86" s="39"/>
      <c r="C86" s="40"/>
      <c r="D86" s="40"/>
      <c r="E86" s="40"/>
      <c r="F86" s="40"/>
      <c r="G86" s="40"/>
      <c r="H86" s="40"/>
      <c r="I86" s="146"/>
      <c r="J86" s="40"/>
      <c r="K86" s="40"/>
      <c r="L86" s="44"/>
    </row>
    <row r="87" s="1" customFormat="1" ht="15.15" customHeight="1">
      <c r="B87" s="39"/>
      <c r="C87" s="33" t="s">
        <v>25</v>
      </c>
      <c r="D87" s="40"/>
      <c r="E87" s="40"/>
      <c r="F87" s="28" t="str">
        <f>E17</f>
        <v>Město Šumperk</v>
      </c>
      <c r="G87" s="40"/>
      <c r="H87" s="40"/>
      <c r="I87" s="148" t="s">
        <v>33</v>
      </c>
      <c r="J87" s="37" t="str">
        <f>E23</f>
        <v>PROJEKCE s.r.o.</v>
      </c>
      <c r="K87" s="40"/>
      <c r="L87" s="44"/>
    </row>
    <row r="88" s="1" customFormat="1" ht="27.9" customHeight="1">
      <c r="B88" s="39"/>
      <c r="C88" s="33" t="s">
        <v>31</v>
      </c>
      <c r="D88" s="40"/>
      <c r="E88" s="40"/>
      <c r="F88" s="28" t="str">
        <f>IF(E20="","",E20)</f>
        <v>Vyplň údaj</v>
      </c>
      <c r="G88" s="40"/>
      <c r="H88" s="40"/>
      <c r="I88" s="148" t="s">
        <v>38</v>
      </c>
      <c r="J88" s="37" t="str">
        <f>E26</f>
        <v>Petr Slezák, CS ÚRS 2019 01</v>
      </c>
      <c r="K88" s="40"/>
      <c r="L88" s="44"/>
    </row>
    <row r="89" s="1" customFormat="1" ht="10.32" customHeight="1">
      <c r="B89" s="39"/>
      <c r="C89" s="40"/>
      <c r="D89" s="40"/>
      <c r="E89" s="40"/>
      <c r="F89" s="40"/>
      <c r="G89" s="40"/>
      <c r="H89" s="40"/>
      <c r="I89" s="146"/>
      <c r="J89" s="40"/>
      <c r="K89" s="40"/>
      <c r="L89" s="44"/>
    </row>
    <row r="90" s="10" customFormat="1" ht="29.28" customHeight="1">
      <c r="B90" s="194"/>
      <c r="C90" s="195" t="s">
        <v>151</v>
      </c>
      <c r="D90" s="196" t="s">
        <v>61</v>
      </c>
      <c r="E90" s="196" t="s">
        <v>57</v>
      </c>
      <c r="F90" s="196" t="s">
        <v>58</v>
      </c>
      <c r="G90" s="196" t="s">
        <v>152</v>
      </c>
      <c r="H90" s="196" t="s">
        <v>153</v>
      </c>
      <c r="I90" s="197" t="s">
        <v>154</v>
      </c>
      <c r="J90" s="196" t="s">
        <v>140</v>
      </c>
      <c r="K90" s="198" t="s">
        <v>155</v>
      </c>
      <c r="L90" s="199"/>
      <c r="M90" s="92" t="s">
        <v>19</v>
      </c>
      <c r="N90" s="93" t="s">
        <v>46</v>
      </c>
      <c r="O90" s="93" t="s">
        <v>156</v>
      </c>
      <c r="P90" s="93" t="s">
        <v>157</v>
      </c>
      <c r="Q90" s="93" t="s">
        <v>158</v>
      </c>
      <c r="R90" s="93" t="s">
        <v>159</v>
      </c>
      <c r="S90" s="93" t="s">
        <v>160</v>
      </c>
      <c r="T90" s="94" t="s">
        <v>161</v>
      </c>
    </row>
    <row r="91" s="1" customFormat="1" ht="22.8" customHeight="1">
      <c r="B91" s="39"/>
      <c r="C91" s="99" t="s">
        <v>162</v>
      </c>
      <c r="D91" s="40"/>
      <c r="E91" s="40"/>
      <c r="F91" s="40"/>
      <c r="G91" s="40"/>
      <c r="H91" s="40"/>
      <c r="I91" s="146"/>
      <c r="J91" s="200">
        <f>BK91</f>
        <v>0</v>
      </c>
      <c r="K91" s="40"/>
      <c r="L91" s="44"/>
      <c r="M91" s="95"/>
      <c r="N91" s="96"/>
      <c r="O91" s="96"/>
      <c r="P91" s="201">
        <f>P92</f>
        <v>0</v>
      </c>
      <c r="Q91" s="96"/>
      <c r="R91" s="201">
        <f>R92</f>
        <v>16.100475000000003</v>
      </c>
      <c r="S91" s="96"/>
      <c r="T91" s="202">
        <f>T92</f>
        <v>13.775600000000001</v>
      </c>
      <c r="AT91" s="18" t="s">
        <v>75</v>
      </c>
      <c r="AU91" s="18" t="s">
        <v>141</v>
      </c>
      <c r="BK91" s="203">
        <f>BK92</f>
        <v>0</v>
      </c>
    </row>
    <row r="92" s="11" customFormat="1" ht="25.92" customHeight="1">
      <c r="B92" s="204"/>
      <c r="C92" s="205"/>
      <c r="D92" s="206" t="s">
        <v>75</v>
      </c>
      <c r="E92" s="207" t="s">
        <v>163</v>
      </c>
      <c r="F92" s="207" t="s">
        <v>164</v>
      </c>
      <c r="G92" s="205"/>
      <c r="H92" s="205"/>
      <c r="I92" s="208"/>
      <c r="J92" s="209">
        <f>BK92</f>
        <v>0</v>
      </c>
      <c r="K92" s="205"/>
      <c r="L92" s="210"/>
      <c r="M92" s="211"/>
      <c r="N92" s="212"/>
      <c r="O92" s="212"/>
      <c r="P92" s="213">
        <f>P93+P151+P182+P197+P229</f>
        <v>0</v>
      </c>
      <c r="Q92" s="212"/>
      <c r="R92" s="213">
        <f>R93+R151+R182+R197+R229</f>
        <v>16.100475000000003</v>
      </c>
      <c r="S92" s="212"/>
      <c r="T92" s="214">
        <f>T93+T151+T182+T197+T229</f>
        <v>13.775600000000001</v>
      </c>
      <c r="AR92" s="215" t="s">
        <v>83</v>
      </c>
      <c r="AT92" s="216" t="s">
        <v>75</v>
      </c>
      <c r="AU92" s="216" t="s">
        <v>76</v>
      </c>
      <c r="AY92" s="215" t="s">
        <v>165</v>
      </c>
      <c r="BK92" s="217">
        <f>BK93+BK151+BK182+BK197+BK229</f>
        <v>0</v>
      </c>
    </row>
    <row r="93" s="11" customFormat="1" ht="22.8" customHeight="1">
      <c r="B93" s="204"/>
      <c r="C93" s="205"/>
      <c r="D93" s="206" t="s">
        <v>75</v>
      </c>
      <c r="E93" s="218" t="s">
        <v>83</v>
      </c>
      <c r="F93" s="218" t="s">
        <v>166</v>
      </c>
      <c r="G93" s="205"/>
      <c r="H93" s="205"/>
      <c r="I93" s="208"/>
      <c r="J93" s="219">
        <f>BK93</f>
        <v>0</v>
      </c>
      <c r="K93" s="205"/>
      <c r="L93" s="210"/>
      <c r="M93" s="211"/>
      <c r="N93" s="212"/>
      <c r="O93" s="212"/>
      <c r="P93" s="213">
        <f>SUM(P94:P150)</f>
        <v>0</v>
      </c>
      <c r="Q93" s="212"/>
      <c r="R93" s="213">
        <f>SUM(R94:R150)</f>
        <v>16.089135000000002</v>
      </c>
      <c r="S93" s="212"/>
      <c r="T93" s="214">
        <f>SUM(T94:T150)</f>
        <v>13.775600000000001</v>
      </c>
      <c r="AR93" s="215" t="s">
        <v>83</v>
      </c>
      <c r="AT93" s="216" t="s">
        <v>75</v>
      </c>
      <c r="AU93" s="216" t="s">
        <v>83</v>
      </c>
      <c r="AY93" s="215" t="s">
        <v>165</v>
      </c>
      <c r="BK93" s="217">
        <f>SUM(BK94:BK150)</f>
        <v>0</v>
      </c>
    </row>
    <row r="94" s="1" customFormat="1" ht="16.5" customHeight="1">
      <c r="B94" s="39"/>
      <c r="C94" s="220" t="s">
        <v>83</v>
      </c>
      <c r="D94" s="220" t="s">
        <v>167</v>
      </c>
      <c r="E94" s="221" t="s">
        <v>189</v>
      </c>
      <c r="F94" s="222" t="s">
        <v>190</v>
      </c>
      <c r="G94" s="223" t="s">
        <v>170</v>
      </c>
      <c r="H94" s="224">
        <v>22.699999999999999</v>
      </c>
      <c r="I94" s="225"/>
      <c r="J94" s="226">
        <f>ROUND(I94*H94,2)</f>
        <v>0</v>
      </c>
      <c r="K94" s="222" t="s">
        <v>171</v>
      </c>
      <c r="L94" s="44"/>
      <c r="M94" s="227" t="s">
        <v>19</v>
      </c>
      <c r="N94" s="228" t="s">
        <v>47</v>
      </c>
      <c r="O94" s="84"/>
      <c r="P94" s="229">
        <f>O94*H94</f>
        <v>0</v>
      </c>
      <c r="Q94" s="229">
        <v>5.0000000000000002E-05</v>
      </c>
      <c r="R94" s="229">
        <f>Q94*H94</f>
        <v>0.0011349999999999999</v>
      </c>
      <c r="S94" s="229">
        <v>0.128</v>
      </c>
      <c r="T94" s="230">
        <f>S94*H94</f>
        <v>2.9056000000000002</v>
      </c>
      <c r="AR94" s="231" t="s">
        <v>172</v>
      </c>
      <c r="AT94" s="231" t="s">
        <v>167</v>
      </c>
      <c r="AU94" s="231" t="s">
        <v>85</v>
      </c>
      <c r="AY94" s="18" t="s">
        <v>165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18" t="s">
        <v>83</v>
      </c>
      <c r="BK94" s="232">
        <f>ROUND(I94*H94,2)</f>
        <v>0</v>
      </c>
      <c r="BL94" s="18" t="s">
        <v>172</v>
      </c>
      <c r="BM94" s="231" t="s">
        <v>2218</v>
      </c>
    </row>
    <row r="95" s="1" customFormat="1">
      <c r="B95" s="39"/>
      <c r="C95" s="40"/>
      <c r="D95" s="233" t="s">
        <v>174</v>
      </c>
      <c r="E95" s="40"/>
      <c r="F95" s="234" t="s">
        <v>192</v>
      </c>
      <c r="G95" s="40"/>
      <c r="H95" s="40"/>
      <c r="I95" s="146"/>
      <c r="J95" s="40"/>
      <c r="K95" s="40"/>
      <c r="L95" s="44"/>
      <c r="M95" s="235"/>
      <c r="N95" s="84"/>
      <c r="O95" s="84"/>
      <c r="P95" s="84"/>
      <c r="Q95" s="84"/>
      <c r="R95" s="84"/>
      <c r="S95" s="84"/>
      <c r="T95" s="85"/>
      <c r="AT95" s="18" t="s">
        <v>174</v>
      </c>
      <c r="AU95" s="18" t="s">
        <v>85</v>
      </c>
    </row>
    <row r="96" s="12" customFormat="1">
      <c r="B96" s="236"/>
      <c r="C96" s="237"/>
      <c r="D96" s="233" t="s">
        <v>176</v>
      </c>
      <c r="E96" s="238" t="s">
        <v>19</v>
      </c>
      <c r="F96" s="239" t="s">
        <v>2455</v>
      </c>
      <c r="G96" s="237"/>
      <c r="H96" s="238" t="s">
        <v>19</v>
      </c>
      <c r="I96" s="240"/>
      <c r="J96" s="237"/>
      <c r="K96" s="237"/>
      <c r="L96" s="241"/>
      <c r="M96" s="242"/>
      <c r="N96" s="243"/>
      <c r="O96" s="243"/>
      <c r="P96" s="243"/>
      <c r="Q96" s="243"/>
      <c r="R96" s="243"/>
      <c r="S96" s="243"/>
      <c r="T96" s="244"/>
      <c r="AT96" s="245" t="s">
        <v>176</v>
      </c>
      <c r="AU96" s="245" t="s">
        <v>85</v>
      </c>
      <c r="AV96" s="12" t="s">
        <v>83</v>
      </c>
      <c r="AW96" s="12" t="s">
        <v>37</v>
      </c>
      <c r="AX96" s="12" t="s">
        <v>76</v>
      </c>
      <c r="AY96" s="245" t="s">
        <v>165</v>
      </c>
    </row>
    <row r="97" s="13" customFormat="1">
      <c r="B97" s="246"/>
      <c r="C97" s="247"/>
      <c r="D97" s="233" t="s">
        <v>176</v>
      </c>
      <c r="E97" s="248" t="s">
        <v>19</v>
      </c>
      <c r="F97" s="249" t="s">
        <v>2456</v>
      </c>
      <c r="G97" s="247"/>
      <c r="H97" s="250">
        <v>22.699999999999999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AT97" s="256" t="s">
        <v>176</v>
      </c>
      <c r="AU97" s="256" t="s">
        <v>85</v>
      </c>
      <c r="AV97" s="13" t="s">
        <v>85</v>
      </c>
      <c r="AW97" s="13" t="s">
        <v>37</v>
      </c>
      <c r="AX97" s="13" t="s">
        <v>76</v>
      </c>
      <c r="AY97" s="256" t="s">
        <v>165</v>
      </c>
    </row>
    <row r="98" s="14" customFormat="1">
      <c r="B98" s="257"/>
      <c r="C98" s="258"/>
      <c r="D98" s="233" t="s">
        <v>176</v>
      </c>
      <c r="E98" s="259" t="s">
        <v>19</v>
      </c>
      <c r="F98" s="260" t="s">
        <v>181</v>
      </c>
      <c r="G98" s="258"/>
      <c r="H98" s="261">
        <v>22.699999999999999</v>
      </c>
      <c r="I98" s="262"/>
      <c r="J98" s="258"/>
      <c r="K98" s="258"/>
      <c r="L98" s="263"/>
      <c r="M98" s="264"/>
      <c r="N98" s="265"/>
      <c r="O98" s="265"/>
      <c r="P98" s="265"/>
      <c r="Q98" s="265"/>
      <c r="R98" s="265"/>
      <c r="S98" s="265"/>
      <c r="T98" s="266"/>
      <c r="AT98" s="267" t="s">
        <v>176</v>
      </c>
      <c r="AU98" s="267" t="s">
        <v>85</v>
      </c>
      <c r="AV98" s="14" t="s">
        <v>172</v>
      </c>
      <c r="AW98" s="14" t="s">
        <v>37</v>
      </c>
      <c r="AX98" s="14" t="s">
        <v>83</v>
      </c>
      <c r="AY98" s="267" t="s">
        <v>165</v>
      </c>
    </row>
    <row r="99" s="1" customFormat="1" ht="16.5" customHeight="1">
      <c r="B99" s="39"/>
      <c r="C99" s="220" t="s">
        <v>85</v>
      </c>
      <c r="D99" s="220" t="s">
        <v>167</v>
      </c>
      <c r="E99" s="221" t="s">
        <v>195</v>
      </c>
      <c r="F99" s="222" t="s">
        <v>196</v>
      </c>
      <c r="G99" s="223" t="s">
        <v>197</v>
      </c>
      <c r="H99" s="224">
        <v>35</v>
      </c>
      <c r="I99" s="225"/>
      <c r="J99" s="226">
        <f>ROUND(I99*H99,2)</f>
        <v>0</v>
      </c>
      <c r="K99" s="222" t="s">
        <v>171</v>
      </c>
      <c r="L99" s="44"/>
      <c r="M99" s="227" t="s">
        <v>19</v>
      </c>
      <c r="N99" s="228" t="s">
        <v>47</v>
      </c>
      <c r="O99" s="84"/>
      <c r="P99" s="229">
        <f>O99*H99</f>
        <v>0</v>
      </c>
      <c r="Q99" s="229">
        <v>0</v>
      </c>
      <c r="R99" s="229">
        <f>Q99*H99</f>
        <v>0</v>
      </c>
      <c r="S99" s="229">
        <v>0.23000000000000001</v>
      </c>
      <c r="T99" s="230">
        <f>S99*H99</f>
        <v>8.0500000000000007</v>
      </c>
      <c r="AR99" s="231" t="s">
        <v>172</v>
      </c>
      <c r="AT99" s="231" t="s">
        <v>167</v>
      </c>
      <c r="AU99" s="231" t="s">
        <v>85</v>
      </c>
      <c r="AY99" s="18" t="s">
        <v>165</v>
      </c>
      <c r="BE99" s="232">
        <f>IF(N99="základní",J99,0)</f>
        <v>0</v>
      </c>
      <c r="BF99" s="232">
        <f>IF(N99="snížená",J99,0)</f>
        <v>0</v>
      </c>
      <c r="BG99" s="232">
        <f>IF(N99="zákl. přenesená",J99,0)</f>
        <v>0</v>
      </c>
      <c r="BH99" s="232">
        <f>IF(N99="sníž. přenesená",J99,0)</f>
        <v>0</v>
      </c>
      <c r="BI99" s="232">
        <f>IF(N99="nulová",J99,0)</f>
        <v>0</v>
      </c>
      <c r="BJ99" s="18" t="s">
        <v>83</v>
      </c>
      <c r="BK99" s="232">
        <f>ROUND(I99*H99,2)</f>
        <v>0</v>
      </c>
      <c r="BL99" s="18" t="s">
        <v>172</v>
      </c>
      <c r="BM99" s="231" t="s">
        <v>2457</v>
      </c>
    </row>
    <row r="100" s="1" customFormat="1">
      <c r="B100" s="39"/>
      <c r="C100" s="40"/>
      <c r="D100" s="233" t="s">
        <v>174</v>
      </c>
      <c r="E100" s="40"/>
      <c r="F100" s="234" t="s">
        <v>199</v>
      </c>
      <c r="G100" s="40"/>
      <c r="H100" s="40"/>
      <c r="I100" s="146"/>
      <c r="J100" s="40"/>
      <c r="K100" s="40"/>
      <c r="L100" s="44"/>
      <c r="M100" s="235"/>
      <c r="N100" s="84"/>
      <c r="O100" s="84"/>
      <c r="P100" s="84"/>
      <c r="Q100" s="84"/>
      <c r="R100" s="84"/>
      <c r="S100" s="84"/>
      <c r="T100" s="85"/>
      <c r="AT100" s="18" t="s">
        <v>174</v>
      </c>
      <c r="AU100" s="18" t="s">
        <v>85</v>
      </c>
    </row>
    <row r="101" s="12" customFormat="1">
      <c r="B101" s="236"/>
      <c r="C101" s="237"/>
      <c r="D101" s="233" t="s">
        <v>176</v>
      </c>
      <c r="E101" s="238" t="s">
        <v>19</v>
      </c>
      <c r="F101" s="239" t="s">
        <v>2458</v>
      </c>
      <c r="G101" s="237"/>
      <c r="H101" s="238" t="s">
        <v>19</v>
      </c>
      <c r="I101" s="240"/>
      <c r="J101" s="237"/>
      <c r="K101" s="237"/>
      <c r="L101" s="241"/>
      <c r="M101" s="242"/>
      <c r="N101" s="243"/>
      <c r="O101" s="243"/>
      <c r="P101" s="243"/>
      <c r="Q101" s="243"/>
      <c r="R101" s="243"/>
      <c r="S101" s="243"/>
      <c r="T101" s="244"/>
      <c r="AT101" s="245" t="s">
        <v>176</v>
      </c>
      <c r="AU101" s="245" t="s">
        <v>85</v>
      </c>
      <c r="AV101" s="12" t="s">
        <v>83</v>
      </c>
      <c r="AW101" s="12" t="s">
        <v>37</v>
      </c>
      <c r="AX101" s="12" t="s">
        <v>76</v>
      </c>
      <c r="AY101" s="245" t="s">
        <v>165</v>
      </c>
    </row>
    <row r="102" s="13" customFormat="1">
      <c r="B102" s="246"/>
      <c r="C102" s="247"/>
      <c r="D102" s="233" t="s">
        <v>176</v>
      </c>
      <c r="E102" s="248" t="s">
        <v>19</v>
      </c>
      <c r="F102" s="249" t="s">
        <v>403</v>
      </c>
      <c r="G102" s="247"/>
      <c r="H102" s="250">
        <v>35</v>
      </c>
      <c r="I102" s="251"/>
      <c r="J102" s="247"/>
      <c r="K102" s="247"/>
      <c r="L102" s="252"/>
      <c r="M102" s="253"/>
      <c r="N102" s="254"/>
      <c r="O102" s="254"/>
      <c r="P102" s="254"/>
      <c r="Q102" s="254"/>
      <c r="R102" s="254"/>
      <c r="S102" s="254"/>
      <c r="T102" s="255"/>
      <c r="AT102" s="256" t="s">
        <v>176</v>
      </c>
      <c r="AU102" s="256" t="s">
        <v>85</v>
      </c>
      <c r="AV102" s="13" t="s">
        <v>85</v>
      </c>
      <c r="AW102" s="13" t="s">
        <v>37</v>
      </c>
      <c r="AX102" s="13" t="s">
        <v>76</v>
      </c>
      <c r="AY102" s="256" t="s">
        <v>165</v>
      </c>
    </row>
    <row r="103" s="14" customFormat="1">
      <c r="B103" s="257"/>
      <c r="C103" s="258"/>
      <c r="D103" s="233" t="s">
        <v>176</v>
      </c>
      <c r="E103" s="259" t="s">
        <v>19</v>
      </c>
      <c r="F103" s="260" t="s">
        <v>181</v>
      </c>
      <c r="G103" s="258"/>
      <c r="H103" s="261">
        <v>35</v>
      </c>
      <c r="I103" s="262"/>
      <c r="J103" s="258"/>
      <c r="K103" s="258"/>
      <c r="L103" s="263"/>
      <c r="M103" s="264"/>
      <c r="N103" s="265"/>
      <c r="O103" s="265"/>
      <c r="P103" s="265"/>
      <c r="Q103" s="265"/>
      <c r="R103" s="265"/>
      <c r="S103" s="265"/>
      <c r="T103" s="266"/>
      <c r="AT103" s="267" t="s">
        <v>176</v>
      </c>
      <c r="AU103" s="267" t="s">
        <v>85</v>
      </c>
      <c r="AV103" s="14" t="s">
        <v>172</v>
      </c>
      <c r="AW103" s="14" t="s">
        <v>37</v>
      </c>
      <c r="AX103" s="14" t="s">
        <v>83</v>
      </c>
      <c r="AY103" s="267" t="s">
        <v>165</v>
      </c>
    </row>
    <row r="104" s="1" customFormat="1" ht="16.5" customHeight="1">
      <c r="B104" s="39"/>
      <c r="C104" s="220" t="s">
        <v>188</v>
      </c>
      <c r="D104" s="220" t="s">
        <v>167</v>
      </c>
      <c r="E104" s="221" t="s">
        <v>203</v>
      </c>
      <c r="F104" s="222" t="s">
        <v>204</v>
      </c>
      <c r="G104" s="223" t="s">
        <v>197</v>
      </c>
      <c r="H104" s="224">
        <v>12</v>
      </c>
      <c r="I104" s="225"/>
      <c r="J104" s="226">
        <f>ROUND(I104*H104,2)</f>
        <v>0</v>
      </c>
      <c r="K104" s="222" t="s">
        <v>171</v>
      </c>
      <c r="L104" s="44"/>
      <c r="M104" s="227" t="s">
        <v>19</v>
      </c>
      <c r="N104" s="228" t="s">
        <v>47</v>
      </c>
      <c r="O104" s="84"/>
      <c r="P104" s="229">
        <f>O104*H104</f>
        <v>0</v>
      </c>
      <c r="Q104" s="229">
        <v>0</v>
      </c>
      <c r="R104" s="229">
        <f>Q104*H104</f>
        <v>0</v>
      </c>
      <c r="S104" s="229">
        <v>0.20499999999999999</v>
      </c>
      <c r="T104" s="230">
        <f>S104*H104</f>
        <v>2.46</v>
      </c>
      <c r="AR104" s="231" t="s">
        <v>172</v>
      </c>
      <c r="AT104" s="231" t="s">
        <v>167</v>
      </c>
      <c r="AU104" s="231" t="s">
        <v>85</v>
      </c>
      <c r="AY104" s="18" t="s">
        <v>165</v>
      </c>
      <c r="BE104" s="232">
        <f>IF(N104="základní",J104,0)</f>
        <v>0</v>
      </c>
      <c r="BF104" s="232">
        <f>IF(N104="snížená",J104,0)</f>
        <v>0</v>
      </c>
      <c r="BG104" s="232">
        <f>IF(N104="zákl. přenesená",J104,0)</f>
        <v>0</v>
      </c>
      <c r="BH104" s="232">
        <f>IF(N104="sníž. přenesená",J104,0)</f>
        <v>0</v>
      </c>
      <c r="BI104" s="232">
        <f>IF(N104="nulová",J104,0)</f>
        <v>0</v>
      </c>
      <c r="BJ104" s="18" t="s">
        <v>83</v>
      </c>
      <c r="BK104" s="232">
        <f>ROUND(I104*H104,2)</f>
        <v>0</v>
      </c>
      <c r="BL104" s="18" t="s">
        <v>172</v>
      </c>
      <c r="BM104" s="231" t="s">
        <v>2221</v>
      </c>
    </row>
    <row r="105" s="1" customFormat="1">
      <c r="B105" s="39"/>
      <c r="C105" s="40"/>
      <c r="D105" s="233" t="s">
        <v>174</v>
      </c>
      <c r="E105" s="40"/>
      <c r="F105" s="234" t="s">
        <v>206</v>
      </c>
      <c r="G105" s="40"/>
      <c r="H105" s="40"/>
      <c r="I105" s="146"/>
      <c r="J105" s="40"/>
      <c r="K105" s="40"/>
      <c r="L105" s="44"/>
      <c r="M105" s="235"/>
      <c r="N105" s="84"/>
      <c r="O105" s="84"/>
      <c r="P105" s="84"/>
      <c r="Q105" s="84"/>
      <c r="R105" s="84"/>
      <c r="S105" s="84"/>
      <c r="T105" s="85"/>
      <c r="AT105" s="18" t="s">
        <v>174</v>
      </c>
      <c r="AU105" s="18" t="s">
        <v>85</v>
      </c>
    </row>
    <row r="106" s="12" customFormat="1">
      <c r="B106" s="236"/>
      <c r="C106" s="237"/>
      <c r="D106" s="233" t="s">
        <v>176</v>
      </c>
      <c r="E106" s="238" t="s">
        <v>19</v>
      </c>
      <c r="F106" s="239" t="s">
        <v>2459</v>
      </c>
      <c r="G106" s="237"/>
      <c r="H106" s="238" t="s">
        <v>19</v>
      </c>
      <c r="I106" s="240"/>
      <c r="J106" s="237"/>
      <c r="K106" s="237"/>
      <c r="L106" s="241"/>
      <c r="M106" s="242"/>
      <c r="N106" s="243"/>
      <c r="O106" s="243"/>
      <c r="P106" s="243"/>
      <c r="Q106" s="243"/>
      <c r="R106" s="243"/>
      <c r="S106" s="243"/>
      <c r="T106" s="244"/>
      <c r="AT106" s="245" t="s">
        <v>176</v>
      </c>
      <c r="AU106" s="245" t="s">
        <v>85</v>
      </c>
      <c r="AV106" s="12" t="s">
        <v>83</v>
      </c>
      <c r="AW106" s="12" t="s">
        <v>37</v>
      </c>
      <c r="AX106" s="12" t="s">
        <v>76</v>
      </c>
      <c r="AY106" s="245" t="s">
        <v>165</v>
      </c>
    </row>
    <row r="107" s="13" customFormat="1">
      <c r="B107" s="246"/>
      <c r="C107" s="247"/>
      <c r="D107" s="233" t="s">
        <v>176</v>
      </c>
      <c r="E107" s="248" t="s">
        <v>19</v>
      </c>
      <c r="F107" s="249" t="s">
        <v>2460</v>
      </c>
      <c r="G107" s="247"/>
      <c r="H107" s="250">
        <v>12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AT107" s="256" t="s">
        <v>176</v>
      </c>
      <c r="AU107" s="256" t="s">
        <v>85</v>
      </c>
      <c r="AV107" s="13" t="s">
        <v>85</v>
      </c>
      <c r="AW107" s="13" t="s">
        <v>37</v>
      </c>
      <c r="AX107" s="13" t="s">
        <v>76</v>
      </c>
      <c r="AY107" s="256" t="s">
        <v>165</v>
      </c>
    </row>
    <row r="108" s="14" customFormat="1">
      <c r="B108" s="257"/>
      <c r="C108" s="258"/>
      <c r="D108" s="233" t="s">
        <v>176</v>
      </c>
      <c r="E108" s="259" t="s">
        <v>19</v>
      </c>
      <c r="F108" s="260" t="s">
        <v>181</v>
      </c>
      <c r="G108" s="258"/>
      <c r="H108" s="261">
        <v>12</v>
      </c>
      <c r="I108" s="262"/>
      <c r="J108" s="258"/>
      <c r="K108" s="258"/>
      <c r="L108" s="263"/>
      <c r="M108" s="264"/>
      <c r="N108" s="265"/>
      <c r="O108" s="265"/>
      <c r="P108" s="265"/>
      <c r="Q108" s="265"/>
      <c r="R108" s="265"/>
      <c r="S108" s="265"/>
      <c r="T108" s="266"/>
      <c r="AT108" s="267" t="s">
        <v>176</v>
      </c>
      <c r="AU108" s="267" t="s">
        <v>85</v>
      </c>
      <c r="AV108" s="14" t="s">
        <v>172</v>
      </c>
      <c r="AW108" s="14" t="s">
        <v>37</v>
      </c>
      <c r="AX108" s="14" t="s">
        <v>83</v>
      </c>
      <c r="AY108" s="267" t="s">
        <v>165</v>
      </c>
    </row>
    <row r="109" s="1" customFormat="1" ht="16.5" customHeight="1">
      <c r="B109" s="39"/>
      <c r="C109" s="220" t="s">
        <v>172</v>
      </c>
      <c r="D109" s="220" t="s">
        <v>167</v>
      </c>
      <c r="E109" s="221" t="s">
        <v>211</v>
      </c>
      <c r="F109" s="222" t="s">
        <v>212</v>
      </c>
      <c r="G109" s="223" t="s">
        <v>197</v>
      </c>
      <c r="H109" s="224">
        <v>9</v>
      </c>
      <c r="I109" s="225"/>
      <c r="J109" s="226">
        <f>ROUND(I109*H109,2)</f>
        <v>0</v>
      </c>
      <c r="K109" s="222" t="s">
        <v>171</v>
      </c>
      <c r="L109" s="44"/>
      <c r="M109" s="227" t="s">
        <v>19</v>
      </c>
      <c r="N109" s="228" t="s">
        <v>47</v>
      </c>
      <c r="O109" s="84"/>
      <c r="P109" s="229">
        <f>O109*H109</f>
        <v>0</v>
      </c>
      <c r="Q109" s="229">
        <v>0</v>
      </c>
      <c r="R109" s="229">
        <f>Q109*H109</f>
        <v>0</v>
      </c>
      <c r="S109" s="229">
        <v>0.040000000000000001</v>
      </c>
      <c r="T109" s="230">
        <f>S109*H109</f>
        <v>0.35999999999999999</v>
      </c>
      <c r="AR109" s="231" t="s">
        <v>172</v>
      </c>
      <c r="AT109" s="231" t="s">
        <v>167</v>
      </c>
      <c r="AU109" s="231" t="s">
        <v>85</v>
      </c>
      <c r="AY109" s="18" t="s">
        <v>165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18" t="s">
        <v>83</v>
      </c>
      <c r="BK109" s="232">
        <f>ROUND(I109*H109,2)</f>
        <v>0</v>
      </c>
      <c r="BL109" s="18" t="s">
        <v>172</v>
      </c>
      <c r="BM109" s="231" t="s">
        <v>2224</v>
      </c>
    </row>
    <row r="110" s="1" customFormat="1">
      <c r="B110" s="39"/>
      <c r="C110" s="40"/>
      <c r="D110" s="233" t="s">
        <v>174</v>
      </c>
      <c r="E110" s="40"/>
      <c r="F110" s="234" t="s">
        <v>214</v>
      </c>
      <c r="G110" s="40"/>
      <c r="H110" s="40"/>
      <c r="I110" s="146"/>
      <c r="J110" s="40"/>
      <c r="K110" s="40"/>
      <c r="L110" s="44"/>
      <c r="M110" s="235"/>
      <c r="N110" s="84"/>
      <c r="O110" s="84"/>
      <c r="P110" s="84"/>
      <c r="Q110" s="84"/>
      <c r="R110" s="84"/>
      <c r="S110" s="84"/>
      <c r="T110" s="85"/>
      <c r="AT110" s="18" t="s">
        <v>174</v>
      </c>
      <c r="AU110" s="18" t="s">
        <v>85</v>
      </c>
    </row>
    <row r="111" s="12" customFormat="1">
      <c r="B111" s="236"/>
      <c r="C111" s="237"/>
      <c r="D111" s="233" t="s">
        <v>176</v>
      </c>
      <c r="E111" s="238" t="s">
        <v>19</v>
      </c>
      <c r="F111" s="239" t="s">
        <v>2459</v>
      </c>
      <c r="G111" s="237"/>
      <c r="H111" s="238" t="s">
        <v>19</v>
      </c>
      <c r="I111" s="240"/>
      <c r="J111" s="237"/>
      <c r="K111" s="237"/>
      <c r="L111" s="241"/>
      <c r="M111" s="242"/>
      <c r="N111" s="243"/>
      <c r="O111" s="243"/>
      <c r="P111" s="243"/>
      <c r="Q111" s="243"/>
      <c r="R111" s="243"/>
      <c r="S111" s="243"/>
      <c r="T111" s="244"/>
      <c r="AT111" s="245" t="s">
        <v>176</v>
      </c>
      <c r="AU111" s="245" t="s">
        <v>85</v>
      </c>
      <c r="AV111" s="12" t="s">
        <v>83</v>
      </c>
      <c r="AW111" s="12" t="s">
        <v>37</v>
      </c>
      <c r="AX111" s="12" t="s">
        <v>76</v>
      </c>
      <c r="AY111" s="245" t="s">
        <v>165</v>
      </c>
    </row>
    <row r="112" s="13" customFormat="1">
      <c r="B112" s="246"/>
      <c r="C112" s="247"/>
      <c r="D112" s="233" t="s">
        <v>176</v>
      </c>
      <c r="E112" s="248" t="s">
        <v>19</v>
      </c>
      <c r="F112" s="249" t="s">
        <v>2461</v>
      </c>
      <c r="G112" s="247"/>
      <c r="H112" s="250">
        <v>9</v>
      </c>
      <c r="I112" s="251"/>
      <c r="J112" s="247"/>
      <c r="K112" s="247"/>
      <c r="L112" s="252"/>
      <c r="M112" s="253"/>
      <c r="N112" s="254"/>
      <c r="O112" s="254"/>
      <c r="P112" s="254"/>
      <c r="Q112" s="254"/>
      <c r="R112" s="254"/>
      <c r="S112" s="254"/>
      <c r="T112" s="255"/>
      <c r="AT112" s="256" t="s">
        <v>176</v>
      </c>
      <c r="AU112" s="256" t="s">
        <v>85</v>
      </c>
      <c r="AV112" s="13" t="s">
        <v>85</v>
      </c>
      <c r="AW112" s="13" t="s">
        <v>37</v>
      </c>
      <c r="AX112" s="13" t="s">
        <v>76</v>
      </c>
      <c r="AY112" s="256" t="s">
        <v>165</v>
      </c>
    </row>
    <row r="113" s="14" customFormat="1">
      <c r="B113" s="257"/>
      <c r="C113" s="258"/>
      <c r="D113" s="233" t="s">
        <v>176</v>
      </c>
      <c r="E113" s="259" t="s">
        <v>19</v>
      </c>
      <c r="F113" s="260" t="s">
        <v>181</v>
      </c>
      <c r="G113" s="258"/>
      <c r="H113" s="261">
        <v>9</v>
      </c>
      <c r="I113" s="262"/>
      <c r="J113" s="258"/>
      <c r="K113" s="258"/>
      <c r="L113" s="263"/>
      <c r="M113" s="264"/>
      <c r="N113" s="265"/>
      <c r="O113" s="265"/>
      <c r="P113" s="265"/>
      <c r="Q113" s="265"/>
      <c r="R113" s="265"/>
      <c r="S113" s="265"/>
      <c r="T113" s="266"/>
      <c r="AT113" s="267" t="s">
        <v>176</v>
      </c>
      <c r="AU113" s="267" t="s">
        <v>85</v>
      </c>
      <c r="AV113" s="14" t="s">
        <v>172</v>
      </c>
      <c r="AW113" s="14" t="s">
        <v>37</v>
      </c>
      <c r="AX113" s="14" t="s">
        <v>83</v>
      </c>
      <c r="AY113" s="267" t="s">
        <v>165</v>
      </c>
    </row>
    <row r="114" s="1" customFormat="1" ht="16.5" customHeight="1">
      <c r="B114" s="39"/>
      <c r="C114" s="220" t="s">
        <v>202</v>
      </c>
      <c r="D114" s="220" t="s">
        <v>167</v>
      </c>
      <c r="E114" s="221" t="s">
        <v>225</v>
      </c>
      <c r="F114" s="222" t="s">
        <v>226</v>
      </c>
      <c r="G114" s="223" t="s">
        <v>219</v>
      </c>
      <c r="H114" s="224">
        <v>18.5</v>
      </c>
      <c r="I114" s="225"/>
      <c r="J114" s="226">
        <f>ROUND(I114*H114,2)</f>
        <v>0</v>
      </c>
      <c r="K114" s="222" t="s">
        <v>171</v>
      </c>
      <c r="L114" s="44"/>
      <c r="M114" s="227" t="s">
        <v>19</v>
      </c>
      <c r="N114" s="228" t="s">
        <v>47</v>
      </c>
      <c r="O114" s="84"/>
      <c r="P114" s="229">
        <f>O114*H114</f>
        <v>0</v>
      </c>
      <c r="Q114" s="229">
        <v>0</v>
      </c>
      <c r="R114" s="229">
        <f>Q114*H114</f>
        <v>0</v>
      </c>
      <c r="S114" s="229">
        <v>0</v>
      </c>
      <c r="T114" s="230">
        <f>S114*H114</f>
        <v>0</v>
      </c>
      <c r="AR114" s="231" t="s">
        <v>172</v>
      </c>
      <c r="AT114" s="231" t="s">
        <v>167</v>
      </c>
      <c r="AU114" s="231" t="s">
        <v>85</v>
      </c>
      <c r="AY114" s="18" t="s">
        <v>165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18" t="s">
        <v>83</v>
      </c>
      <c r="BK114" s="232">
        <f>ROUND(I114*H114,2)</f>
        <v>0</v>
      </c>
      <c r="BL114" s="18" t="s">
        <v>172</v>
      </c>
      <c r="BM114" s="231" t="s">
        <v>2228</v>
      </c>
    </row>
    <row r="115" s="1" customFormat="1">
      <c r="B115" s="39"/>
      <c r="C115" s="40"/>
      <c r="D115" s="233" t="s">
        <v>174</v>
      </c>
      <c r="E115" s="40"/>
      <c r="F115" s="234" t="s">
        <v>228</v>
      </c>
      <c r="G115" s="40"/>
      <c r="H115" s="40"/>
      <c r="I115" s="146"/>
      <c r="J115" s="40"/>
      <c r="K115" s="40"/>
      <c r="L115" s="44"/>
      <c r="M115" s="235"/>
      <c r="N115" s="84"/>
      <c r="O115" s="84"/>
      <c r="P115" s="84"/>
      <c r="Q115" s="84"/>
      <c r="R115" s="84"/>
      <c r="S115" s="84"/>
      <c r="T115" s="85"/>
      <c r="AT115" s="18" t="s">
        <v>174</v>
      </c>
      <c r="AU115" s="18" t="s">
        <v>85</v>
      </c>
    </row>
    <row r="116" s="12" customFormat="1">
      <c r="B116" s="236"/>
      <c r="C116" s="237"/>
      <c r="D116" s="233" t="s">
        <v>176</v>
      </c>
      <c r="E116" s="238" t="s">
        <v>19</v>
      </c>
      <c r="F116" s="239" t="s">
        <v>2462</v>
      </c>
      <c r="G116" s="237"/>
      <c r="H116" s="238" t="s">
        <v>19</v>
      </c>
      <c r="I116" s="240"/>
      <c r="J116" s="237"/>
      <c r="K116" s="237"/>
      <c r="L116" s="241"/>
      <c r="M116" s="242"/>
      <c r="N116" s="243"/>
      <c r="O116" s="243"/>
      <c r="P116" s="243"/>
      <c r="Q116" s="243"/>
      <c r="R116" s="243"/>
      <c r="S116" s="243"/>
      <c r="T116" s="244"/>
      <c r="AT116" s="245" t="s">
        <v>176</v>
      </c>
      <c r="AU116" s="245" t="s">
        <v>85</v>
      </c>
      <c r="AV116" s="12" t="s">
        <v>83</v>
      </c>
      <c r="AW116" s="12" t="s">
        <v>37</v>
      </c>
      <c r="AX116" s="12" t="s">
        <v>76</v>
      </c>
      <c r="AY116" s="245" t="s">
        <v>165</v>
      </c>
    </row>
    <row r="117" s="13" customFormat="1">
      <c r="B117" s="246"/>
      <c r="C117" s="247"/>
      <c r="D117" s="233" t="s">
        <v>176</v>
      </c>
      <c r="E117" s="248" t="s">
        <v>19</v>
      </c>
      <c r="F117" s="249" t="s">
        <v>2463</v>
      </c>
      <c r="G117" s="247"/>
      <c r="H117" s="250">
        <v>10.25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AT117" s="256" t="s">
        <v>176</v>
      </c>
      <c r="AU117" s="256" t="s">
        <v>85</v>
      </c>
      <c r="AV117" s="13" t="s">
        <v>85</v>
      </c>
      <c r="AW117" s="13" t="s">
        <v>37</v>
      </c>
      <c r="AX117" s="13" t="s">
        <v>76</v>
      </c>
      <c r="AY117" s="256" t="s">
        <v>165</v>
      </c>
    </row>
    <row r="118" s="12" customFormat="1">
      <c r="B118" s="236"/>
      <c r="C118" s="237"/>
      <c r="D118" s="233" t="s">
        <v>176</v>
      </c>
      <c r="E118" s="238" t="s">
        <v>19</v>
      </c>
      <c r="F118" s="239" t="s">
        <v>673</v>
      </c>
      <c r="G118" s="237"/>
      <c r="H118" s="238" t="s">
        <v>19</v>
      </c>
      <c r="I118" s="240"/>
      <c r="J118" s="237"/>
      <c r="K118" s="237"/>
      <c r="L118" s="241"/>
      <c r="M118" s="242"/>
      <c r="N118" s="243"/>
      <c r="O118" s="243"/>
      <c r="P118" s="243"/>
      <c r="Q118" s="243"/>
      <c r="R118" s="243"/>
      <c r="S118" s="243"/>
      <c r="T118" s="244"/>
      <c r="AT118" s="245" t="s">
        <v>176</v>
      </c>
      <c r="AU118" s="245" t="s">
        <v>85</v>
      </c>
      <c r="AV118" s="12" t="s">
        <v>83</v>
      </c>
      <c r="AW118" s="12" t="s">
        <v>37</v>
      </c>
      <c r="AX118" s="12" t="s">
        <v>76</v>
      </c>
      <c r="AY118" s="245" t="s">
        <v>165</v>
      </c>
    </row>
    <row r="119" s="13" customFormat="1">
      <c r="B119" s="246"/>
      <c r="C119" s="247"/>
      <c r="D119" s="233" t="s">
        <v>176</v>
      </c>
      <c r="E119" s="248" t="s">
        <v>19</v>
      </c>
      <c r="F119" s="249" t="s">
        <v>2464</v>
      </c>
      <c r="G119" s="247"/>
      <c r="H119" s="250">
        <v>8.25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AT119" s="256" t="s">
        <v>176</v>
      </c>
      <c r="AU119" s="256" t="s">
        <v>85</v>
      </c>
      <c r="AV119" s="13" t="s">
        <v>85</v>
      </c>
      <c r="AW119" s="13" t="s">
        <v>37</v>
      </c>
      <c r="AX119" s="13" t="s">
        <v>76</v>
      </c>
      <c r="AY119" s="256" t="s">
        <v>165</v>
      </c>
    </row>
    <row r="120" s="14" customFormat="1">
      <c r="B120" s="257"/>
      <c r="C120" s="258"/>
      <c r="D120" s="233" t="s">
        <v>176</v>
      </c>
      <c r="E120" s="259" t="s">
        <v>19</v>
      </c>
      <c r="F120" s="260" t="s">
        <v>181</v>
      </c>
      <c r="G120" s="258"/>
      <c r="H120" s="261">
        <v>18.5</v>
      </c>
      <c r="I120" s="262"/>
      <c r="J120" s="258"/>
      <c r="K120" s="258"/>
      <c r="L120" s="263"/>
      <c r="M120" s="264"/>
      <c r="N120" s="265"/>
      <c r="O120" s="265"/>
      <c r="P120" s="265"/>
      <c r="Q120" s="265"/>
      <c r="R120" s="265"/>
      <c r="S120" s="265"/>
      <c r="T120" s="266"/>
      <c r="AT120" s="267" t="s">
        <v>176</v>
      </c>
      <c r="AU120" s="267" t="s">
        <v>85</v>
      </c>
      <c r="AV120" s="14" t="s">
        <v>172</v>
      </c>
      <c r="AW120" s="14" t="s">
        <v>37</v>
      </c>
      <c r="AX120" s="14" t="s">
        <v>83</v>
      </c>
      <c r="AY120" s="267" t="s">
        <v>165</v>
      </c>
    </row>
    <row r="121" s="1" customFormat="1" ht="16.5" customHeight="1">
      <c r="B121" s="39"/>
      <c r="C121" s="220" t="s">
        <v>210</v>
      </c>
      <c r="D121" s="220" t="s">
        <v>167</v>
      </c>
      <c r="E121" s="221" t="s">
        <v>234</v>
      </c>
      <c r="F121" s="222" t="s">
        <v>235</v>
      </c>
      <c r="G121" s="223" t="s">
        <v>219</v>
      </c>
      <c r="H121" s="224">
        <v>9.25</v>
      </c>
      <c r="I121" s="225"/>
      <c r="J121" s="226">
        <f>ROUND(I121*H121,2)</f>
        <v>0</v>
      </c>
      <c r="K121" s="222" t="s">
        <v>171</v>
      </c>
      <c r="L121" s="44"/>
      <c r="M121" s="227" t="s">
        <v>19</v>
      </c>
      <c r="N121" s="228" t="s">
        <v>47</v>
      </c>
      <c r="O121" s="84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AR121" s="231" t="s">
        <v>172</v>
      </c>
      <c r="AT121" s="231" t="s">
        <v>167</v>
      </c>
      <c r="AU121" s="231" t="s">
        <v>85</v>
      </c>
      <c r="AY121" s="18" t="s">
        <v>165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8" t="s">
        <v>83</v>
      </c>
      <c r="BK121" s="232">
        <f>ROUND(I121*H121,2)</f>
        <v>0</v>
      </c>
      <c r="BL121" s="18" t="s">
        <v>172</v>
      </c>
      <c r="BM121" s="231" t="s">
        <v>2231</v>
      </c>
    </row>
    <row r="122" s="1" customFormat="1">
      <c r="B122" s="39"/>
      <c r="C122" s="40"/>
      <c r="D122" s="233" t="s">
        <v>174</v>
      </c>
      <c r="E122" s="40"/>
      <c r="F122" s="234" t="s">
        <v>237</v>
      </c>
      <c r="G122" s="40"/>
      <c r="H122" s="40"/>
      <c r="I122" s="146"/>
      <c r="J122" s="40"/>
      <c r="K122" s="40"/>
      <c r="L122" s="44"/>
      <c r="M122" s="235"/>
      <c r="N122" s="84"/>
      <c r="O122" s="84"/>
      <c r="P122" s="84"/>
      <c r="Q122" s="84"/>
      <c r="R122" s="84"/>
      <c r="S122" s="84"/>
      <c r="T122" s="85"/>
      <c r="AT122" s="18" t="s">
        <v>174</v>
      </c>
      <c r="AU122" s="18" t="s">
        <v>85</v>
      </c>
    </row>
    <row r="123" s="12" customFormat="1">
      <c r="B123" s="236"/>
      <c r="C123" s="237"/>
      <c r="D123" s="233" t="s">
        <v>176</v>
      </c>
      <c r="E123" s="238" t="s">
        <v>19</v>
      </c>
      <c r="F123" s="239" t="s">
        <v>238</v>
      </c>
      <c r="G123" s="237"/>
      <c r="H123" s="238" t="s">
        <v>19</v>
      </c>
      <c r="I123" s="240"/>
      <c r="J123" s="237"/>
      <c r="K123" s="237"/>
      <c r="L123" s="241"/>
      <c r="M123" s="242"/>
      <c r="N123" s="243"/>
      <c r="O123" s="243"/>
      <c r="P123" s="243"/>
      <c r="Q123" s="243"/>
      <c r="R123" s="243"/>
      <c r="S123" s="243"/>
      <c r="T123" s="244"/>
      <c r="AT123" s="245" t="s">
        <v>176</v>
      </c>
      <c r="AU123" s="245" t="s">
        <v>85</v>
      </c>
      <c r="AV123" s="12" t="s">
        <v>83</v>
      </c>
      <c r="AW123" s="12" t="s">
        <v>37</v>
      </c>
      <c r="AX123" s="12" t="s">
        <v>76</v>
      </c>
      <c r="AY123" s="245" t="s">
        <v>165</v>
      </c>
    </row>
    <row r="124" s="13" customFormat="1">
      <c r="B124" s="246"/>
      <c r="C124" s="247"/>
      <c r="D124" s="233" t="s">
        <v>176</v>
      </c>
      <c r="E124" s="248" t="s">
        <v>19</v>
      </c>
      <c r="F124" s="249" t="s">
        <v>2465</v>
      </c>
      <c r="G124" s="247"/>
      <c r="H124" s="250">
        <v>9.25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AT124" s="256" t="s">
        <v>176</v>
      </c>
      <c r="AU124" s="256" t="s">
        <v>85</v>
      </c>
      <c r="AV124" s="13" t="s">
        <v>85</v>
      </c>
      <c r="AW124" s="13" t="s">
        <v>37</v>
      </c>
      <c r="AX124" s="13" t="s">
        <v>76</v>
      </c>
      <c r="AY124" s="256" t="s">
        <v>165</v>
      </c>
    </row>
    <row r="125" s="14" customFormat="1">
      <c r="B125" s="257"/>
      <c r="C125" s="258"/>
      <c r="D125" s="233" t="s">
        <v>176</v>
      </c>
      <c r="E125" s="259" t="s">
        <v>19</v>
      </c>
      <c r="F125" s="260" t="s">
        <v>181</v>
      </c>
      <c r="G125" s="258"/>
      <c r="H125" s="261">
        <v>9.25</v>
      </c>
      <c r="I125" s="262"/>
      <c r="J125" s="258"/>
      <c r="K125" s="258"/>
      <c r="L125" s="263"/>
      <c r="M125" s="264"/>
      <c r="N125" s="265"/>
      <c r="O125" s="265"/>
      <c r="P125" s="265"/>
      <c r="Q125" s="265"/>
      <c r="R125" s="265"/>
      <c r="S125" s="265"/>
      <c r="T125" s="266"/>
      <c r="AT125" s="267" t="s">
        <v>176</v>
      </c>
      <c r="AU125" s="267" t="s">
        <v>85</v>
      </c>
      <c r="AV125" s="14" t="s">
        <v>172</v>
      </c>
      <c r="AW125" s="14" t="s">
        <v>37</v>
      </c>
      <c r="AX125" s="14" t="s">
        <v>83</v>
      </c>
      <c r="AY125" s="267" t="s">
        <v>165</v>
      </c>
    </row>
    <row r="126" s="1" customFormat="1" ht="16.5" customHeight="1">
      <c r="B126" s="39"/>
      <c r="C126" s="220" t="s">
        <v>216</v>
      </c>
      <c r="D126" s="220" t="s">
        <v>167</v>
      </c>
      <c r="E126" s="221" t="s">
        <v>248</v>
      </c>
      <c r="F126" s="222" t="s">
        <v>249</v>
      </c>
      <c r="G126" s="223" t="s">
        <v>219</v>
      </c>
      <c r="H126" s="224">
        <v>18.5</v>
      </c>
      <c r="I126" s="225"/>
      <c r="J126" s="226">
        <f>ROUND(I126*H126,2)</f>
        <v>0</v>
      </c>
      <c r="K126" s="222" t="s">
        <v>171</v>
      </c>
      <c r="L126" s="44"/>
      <c r="M126" s="227" t="s">
        <v>19</v>
      </c>
      <c r="N126" s="228" t="s">
        <v>47</v>
      </c>
      <c r="O126" s="84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AR126" s="231" t="s">
        <v>172</v>
      </c>
      <c r="AT126" s="231" t="s">
        <v>167</v>
      </c>
      <c r="AU126" s="231" t="s">
        <v>85</v>
      </c>
      <c r="AY126" s="18" t="s">
        <v>165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83</v>
      </c>
      <c r="BK126" s="232">
        <f>ROUND(I126*H126,2)</f>
        <v>0</v>
      </c>
      <c r="BL126" s="18" t="s">
        <v>172</v>
      </c>
      <c r="BM126" s="231" t="s">
        <v>2271</v>
      </c>
    </row>
    <row r="127" s="1" customFormat="1">
      <c r="B127" s="39"/>
      <c r="C127" s="40"/>
      <c r="D127" s="233" t="s">
        <v>174</v>
      </c>
      <c r="E127" s="40"/>
      <c r="F127" s="234" t="s">
        <v>251</v>
      </c>
      <c r="G127" s="40"/>
      <c r="H127" s="40"/>
      <c r="I127" s="146"/>
      <c r="J127" s="40"/>
      <c r="K127" s="40"/>
      <c r="L127" s="44"/>
      <c r="M127" s="235"/>
      <c r="N127" s="84"/>
      <c r="O127" s="84"/>
      <c r="P127" s="84"/>
      <c r="Q127" s="84"/>
      <c r="R127" s="84"/>
      <c r="S127" s="84"/>
      <c r="T127" s="85"/>
      <c r="AT127" s="18" t="s">
        <v>174</v>
      </c>
      <c r="AU127" s="18" t="s">
        <v>85</v>
      </c>
    </row>
    <row r="128" s="12" customFormat="1">
      <c r="B128" s="236"/>
      <c r="C128" s="237"/>
      <c r="D128" s="233" t="s">
        <v>176</v>
      </c>
      <c r="E128" s="238" t="s">
        <v>19</v>
      </c>
      <c r="F128" s="239" t="s">
        <v>252</v>
      </c>
      <c r="G128" s="237"/>
      <c r="H128" s="238" t="s">
        <v>19</v>
      </c>
      <c r="I128" s="240"/>
      <c r="J128" s="237"/>
      <c r="K128" s="237"/>
      <c r="L128" s="241"/>
      <c r="M128" s="242"/>
      <c r="N128" s="243"/>
      <c r="O128" s="243"/>
      <c r="P128" s="243"/>
      <c r="Q128" s="243"/>
      <c r="R128" s="243"/>
      <c r="S128" s="243"/>
      <c r="T128" s="244"/>
      <c r="AT128" s="245" t="s">
        <v>176</v>
      </c>
      <c r="AU128" s="245" t="s">
        <v>85</v>
      </c>
      <c r="AV128" s="12" t="s">
        <v>83</v>
      </c>
      <c r="AW128" s="12" t="s">
        <v>37</v>
      </c>
      <c r="AX128" s="12" t="s">
        <v>76</v>
      </c>
      <c r="AY128" s="245" t="s">
        <v>165</v>
      </c>
    </row>
    <row r="129" s="13" customFormat="1">
      <c r="B129" s="246"/>
      <c r="C129" s="247"/>
      <c r="D129" s="233" t="s">
        <v>176</v>
      </c>
      <c r="E129" s="248" t="s">
        <v>19</v>
      </c>
      <c r="F129" s="249" t="s">
        <v>2466</v>
      </c>
      <c r="G129" s="247"/>
      <c r="H129" s="250">
        <v>18.5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AT129" s="256" t="s">
        <v>176</v>
      </c>
      <c r="AU129" s="256" t="s">
        <v>85</v>
      </c>
      <c r="AV129" s="13" t="s">
        <v>85</v>
      </c>
      <c r="AW129" s="13" t="s">
        <v>37</v>
      </c>
      <c r="AX129" s="13" t="s">
        <v>76</v>
      </c>
      <c r="AY129" s="256" t="s">
        <v>165</v>
      </c>
    </row>
    <row r="130" s="14" customFormat="1">
      <c r="B130" s="257"/>
      <c r="C130" s="258"/>
      <c r="D130" s="233" t="s">
        <v>176</v>
      </c>
      <c r="E130" s="259" t="s">
        <v>19</v>
      </c>
      <c r="F130" s="260" t="s">
        <v>181</v>
      </c>
      <c r="G130" s="258"/>
      <c r="H130" s="261">
        <v>18.5</v>
      </c>
      <c r="I130" s="262"/>
      <c r="J130" s="258"/>
      <c r="K130" s="258"/>
      <c r="L130" s="263"/>
      <c r="M130" s="264"/>
      <c r="N130" s="265"/>
      <c r="O130" s="265"/>
      <c r="P130" s="265"/>
      <c r="Q130" s="265"/>
      <c r="R130" s="265"/>
      <c r="S130" s="265"/>
      <c r="T130" s="266"/>
      <c r="AT130" s="267" t="s">
        <v>176</v>
      </c>
      <c r="AU130" s="267" t="s">
        <v>85</v>
      </c>
      <c r="AV130" s="14" t="s">
        <v>172</v>
      </c>
      <c r="AW130" s="14" t="s">
        <v>37</v>
      </c>
      <c r="AX130" s="14" t="s">
        <v>83</v>
      </c>
      <c r="AY130" s="267" t="s">
        <v>165</v>
      </c>
    </row>
    <row r="131" s="1" customFormat="1" ht="16.5" customHeight="1">
      <c r="B131" s="39"/>
      <c r="C131" s="220" t="s">
        <v>224</v>
      </c>
      <c r="D131" s="220" t="s">
        <v>167</v>
      </c>
      <c r="E131" s="221" t="s">
        <v>262</v>
      </c>
      <c r="F131" s="222" t="s">
        <v>263</v>
      </c>
      <c r="G131" s="223" t="s">
        <v>219</v>
      </c>
      <c r="H131" s="224">
        <v>8.25</v>
      </c>
      <c r="I131" s="225"/>
      <c r="J131" s="226">
        <f>ROUND(I131*H131,2)</f>
        <v>0</v>
      </c>
      <c r="K131" s="222" t="s">
        <v>171</v>
      </c>
      <c r="L131" s="44"/>
      <c r="M131" s="227" t="s">
        <v>19</v>
      </c>
      <c r="N131" s="228" t="s">
        <v>47</v>
      </c>
      <c r="O131" s="84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AR131" s="231" t="s">
        <v>172</v>
      </c>
      <c r="AT131" s="231" t="s">
        <v>167</v>
      </c>
      <c r="AU131" s="231" t="s">
        <v>85</v>
      </c>
      <c r="AY131" s="18" t="s">
        <v>165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83</v>
      </c>
      <c r="BK131" s="232">
        <f>ROUND(I131*H131,2)</f>
        <v>0</v>
      </c>
      <c r="BL131" s="18" t="s">
        <v>172</v>
      </c>
      <c r="BM131" s="231" t="s">
        <v>2276</v>
      </c>
    </row>
    <row r="132" s="1" customFormat="1">
      <c r="B132" s="39"/>
      <c r="C132" s="40"/>
      <c r="D132" s="233" t="s">
        <v>174</v>
      </c>
      <c r="E132" s="40"/>
      <c r="F132" s="234" t="s">
        <v>265</v>
      </c>
      <c r="G132" s="40"/>
      <c r="H132" s="40"/>
      <c r="I132" s="146"/>
      <c r="J132" s="40"/>
      <c r="K132" s="40"/>
      <c r="L132" s="44"/>
      <c r="M132" s="235"/>
      <c r="N132" s="84"/>
      <c r="O132" s="84"/>
      <c r="P132" s="84"/>
      <c r="Q132" s="84"/>
      <c r="R132" s="84"/>
      <c r="S132" s="84"/>
      <c r="T132" s="85"/>
      <c r="AT132" s="18" t="s">
        <v>174</v>
      </c>
      <c r="AU132" s="18" t="s">
        <v>85</v>
      </c>
    </row>
    <row r="133" s="12" customFormat="1">
      <c r="B133" s="236"/>
      <c r="C133" s="237"/>
      <c r="D133" s="233" t="s">
        <v>176</v>
      </c>
      <c r="E133" s="238" t="s">
        <v>19</v>
      </c>
      <c r="F133" s="239" t="s">
        <v>2467</v>
      </c>
      <c r="G133" s="237"/>
      <c r="H133" s="238" t="s">
        <v>19</v>
      </c>
      <c r="I133" s="240"/>
      <c r="J133" s="237"/>
      <c r="K133" s="237"/>
      <c r="L133" s="241"/>
      <c r="M133" s="242"/>
      <c r="N133" s="243"/>
      <c r="O133" s="243"/>
      <c r="P133" s="243"/>
      <c r="Q133" s="243"/>
      <c r="R133" s="243"/>
      <c r="S133" s="243"/>
      <c r="T133" s="244"/>
      <c r="AT133" s="245" t="s">
        <v>176</v>
      </c>
      <c r="AU133" s="245" t="s">
        <v>85</v>
      </c>
      <c r="AV133" s="12" t="s">
        <v>83</v>
      </c>
      <c r="AW133" s="12" t="s">
        <v>37</v>
      </c>
      <c r="AX133" s="12" t="s">
        <v>76</v>
      </c>
      <c r="AY133" s="245" t="s">
        <v>165</v>
      </c>
    </row>
    <row r="134" s="13" customFormat="1">
      <c r="B134" s="246"/>
      <c r="C134" s="247"/>
      <c r="D134" s="233" t="s">
        <v>176</v>
      </c>
      <c r="E134" s="248" t="s">
        <v>19</v>
      </c>
      <c r="F134" s="249" t="s">
        <v>2464</v>
      </c>
      <c r="G134" s="247"/>
      <c r="H134" s="250">
        <v>8.25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AT134" s="256" t="s">
        <v>176</v>
      </c>
      <c r="AU134" s="256" t="s">
        <v>85</v>
      </c>
      <c r="AV134" s="13" t="s">
        <v>85</v>
      </c>
      <c r="AW134" s="13" t="s">
        <v>37</v>
      </c>
      <c r="AX134" s="13" t="s">
        <v>76</v>
      </c>
      <c r="AY134" s="256" t="s">
        <v>165</v>
      </c>
    </row>
    <row r="135" s="14" customFormat="1">
      <c r="B135" s="257"/>
      <c r="C135" s="258"/>
      <c r="D135" s="233" t="s">
        <v>176</v>
      </c>
      <c r="E135" s="259" t="s">
        <v>19</v>
      </c>
      <c r="F135" s="260" t="s">
        <v>181</v>
      </c>
      <c r="G135" s="258"/>
      <c r="H135" s="261">
        <v>8.25</v>
      </c>
      <c r="I135" s="262"/>
      <c r="J135" s="258"/>
      <c r="K135" s="258"/>
      <c r="L135" s="263"/>
      <c r="M135" s="264"/>
      <c r="N135" s="265"/>
      <c r="O135" s="265"/>
      <c r="P135" s="265"/>
      <c r="Q135" s="265"/>
      <c r="R135" s="265"/>
      <c r="S135" s="265"/>
      <c r="T135" s="266"/>
      <c r="AT135" s="267" t="s">
        <v>176</v>
      </c>
      <c r="AU135" s="267" t="s">
        <v>85</v>
      </c>
      <c r="AV135" s="14" t="s">
        <v>172</v>
      </c>
      <c r="AW135" s="14" t="s">
        <v>37</v>
      </c>
      <c r="AX135" s="14" t="s">
        <v>83</v>
      </c>
      <c r="AY135" s="267" t="s">
        <v>165</v>
      </c>
    </row>
    <row r="136" s="1" customFormat="1" ht="16.5" customHeight="1">
      <c r="B136" s="39"/>
      <c r="C136" s="268" t="s">
        <v>233</v>
      </c>
      <c r="D136" s="268" t="s">
        <v>268</v>
      </c>
      <c r="E136" s="269" t="s">
        <v>269</v>
      </c>
      <c r="F136" s="270" t="s">
        <v>270</v>
      </c>
      <c r="G136" s="271" t="s">
        <v>271</v>
      </c>
      <c r="H136" s="272">
        <v>16.088000000000001</v>
      </c>
      <c r="I136" s="273"/>
      <c r="J136" s="274">
        <f>ROUND(I136*H136,2)</f>
        <v>0</v>
      </c>
      <c r="K136" s="270" t="s">
        <v>171</v>
      </c>
      <c r="L136" s="275"/>
      <c r="M136" s="276" t="s">
        <v>19</v>
      </c>
      <c r="N136" s="277" t="s">
        <v>47</v>
      </c>
      <c r="O136" s="84"/>
      <c r="P136" s="229">
        <f>O136*H136</f>
        <v>0</v>
      </c>
      <c r="Q136" s="229">
        <v>1</v>
      </c>
      <c r="R136" s="229">
        <f>Q136*H136</f>
        <v>16.088000000000001</v>
      </c>
      <c r="S136" s="229">
        <v>0</v>
      </c>
      <c r="T136" s="230">
        <f>S136*H136</f>
        <v>0</v>
      </c>
      <c r="AR136" s="231" t="s">
        <v>224</v>
      </c>
      <c r="AT136" s="231" t="s">
        <v>268</v>
      </c>
      <c r="AU136" s="231" t="s">
        <v>85</v>
      </c>
      <c r="AY136" s="18" t="s">
        <v>165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83</v>
      </c>
      <c r="BK136" s="232">
        <f>ROUND(I136*H136,2)</f>
        <v>0</v>
      </c>
      <c r="BL136" s="18" t="s">
        <v>172</v>
      </c>
      <c r="BM136" s="231" t="s">
        <v>2277</v>
      </c>
    </row>
    <row r="137" s="1" customFormat="1">
      <c r="B137" s="39"/>
      <c r="C137" s="40"/>
      <c r="D137" s="233" t="s">
        <v>174</v>
      </c>
      <c r="E137" s="40"/>
      <c r="F137" s="234" t="s">
        <v>270</v>
      </c>
      <c r="G137" s="40"/>
      <c r="H137" s="40"/>
      <c r="I137" s="146"/>
      <c r="J137" s="40"/>
      <c r="K137" s="40"/>
      <c r="L137" s="44"/>
      <c r="M137" s="235"/>
      <c r="N137" s="84"/>
      <c r="O137" s="84"/>
      <c r="P137" s="84"/>
      <c r="Q137" s="84"/>
      <c r="R137" s="84"/>
      <c r="S137" s="84"/>
      <c r="T137" s="85"/>
      <c r="AT137" s="18" t="s">
        <v>174</v>
      </c>
      <c r="AU137" s="18" t="s">
        <v>85</v>
      </c>
    </row>
    <row r="138" s="12" customFormat="1">
      <c r="B138" s="236"/>
      <c r="C138" s="237"/>
      <c r="D138" s="233" t="s">
        <v>176</v>
      </c>
      <c r="E138" s="238" t="s">
        <v>19</v>
      </c>
      <c r="F138" s="239" t="s">
        <v>273</v>
      </c>
      <c r="G138" s="237"/>
      <c r="H138" s="238" t="s">
        <v>19</v>
      </c>
      <c r="I138" s="240"/>
      <c r="J138" s="237"/>
      <c r="K138" s="237"/>
      <c r="L138" s="241"/>
      <c r="M138" s="242"/>
      <c r="N138" s="243"/>
      <c r="O138" s="243"/>
      <c r="P138" s="243"/>
      <c r="Q138" s="243"/>
      <c r="R138" s="243"/>
      <c r="S138" s="243"/>
      <c r="T138" s="244"/>
      <c r="AT138" s="245" t="s">
        <v>176</v>
      </c>
      <c r="AU138" s="245" t="s">
        <v>85</v>
      </c>
      <c r="AV138" s="12" t="s">
        <v>83</v>
      </c>
      <c r="AW138" s="12" t="s">
        <v>37</v>
      </c>
      <c r="AX138" s="12" t="s">
        <v>76</v>
      </c>
      <c r="AY138" s="245" t="s">
        <v>165</v>
      </c>
    </row>
    <row r="139" s="13" customFormat="1">
      <c r="B139" s="246"/>
      <c r="C139" s="247"/>
      <c r="D139" s="233" t="s">
        <v>176</v>
      </c>
      <c r="E139" s="248" t="s">
        <v>19</v>
      </c>
      <c r="F139" s="249" t="s">
        <v>2468</v>
      </c>
      <c r="G139" s="247"/>
      <c r="H139" s="250">
        <v>16.088000000000001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AT139" s="256" t="s">
        <v>176</v>
      </c>
      <c r="AU139" s="256" t="s">
        <v>85</v>
      </c>
      <c r="AV139" s="13" t="s">
        <v>85</v>
      </c>
      <c r="AW139" s="13" t="s">
        <v>37</v>
      </c>
      <c r="AX139" s="13" t="s">
        <v>76</v>
      </c>
      <c r="AY139" s="256" t="s">
        <v>165</v>
      </c>
    </row>
    <row r="140" s="14" customFormat="1">
      <c r="B140" s="257"/>
      <c r="C140" s="258"/>
      <c r="D140" s="233" t="s">
        <v>176</v>
      </c>
      <c r="E140" s="259" t="s">
        <v>19</v>
      </c>
      <c r="F140" s="260" t="s">
        <v>181</v>
      </c>
      <c r="G140" s="258"/>
      <c r="H140" s="261">
        <v>16.088000000000001</v>
      </c>
      <c r="I140" s="262"/>
      <c r="J140" s="258"/>
      <c r="K140" s="258"/>
      <c r="L140" s="263"/>
      <c r="M140" s="264"/>
      <c r="N140" s="265"/>
      <c r="O140" s="265"/>
      <c r="P140" s="265"/>
      <c r="Q140" s="265"/>
      <c r="R140" s="265"/>
      <c r="S140" s="265"/>
      <c r="T140" s="266"/>
      <c r="AT140" s="267" t="s">
        <v>176</v>
      </c>
      <c r="AU140" s="267" t="s">
        <v>85</v>
      </c>
      <c r="AV140" s="14" t="s">
        <v>172</v>
      </c>
      <c r="AW140" s="14" t="s">
        <v>37</v>
      </c>
      <c r="AX140" s="14" t="s">
        <v>83</v>
      </c>
      <c r="AY140" s="267" t="s">
        <v>165</v>
      </c>
    </row>
    <row r="141" s="1" customFormat="1" ht="16.5" customHeight="1">
      <c r="B141" s="39"/>
      <c r="C141" s="220" t="s">
        <v>240</v>
      </c>
      <c r="D141" s="220" t="s">
        <v>167</v>
      </c>
      <c r="E141" s="221" t="s">
        <v>275</v>
      </c>
      <c r="F141" s="222" t="s">
        <v>276</v>
      </c>
      <c r="G141" s="223" t="s">
        <v>271</v>
      </c>
      <c r="H141" s="224">
        <v>33.299999999999997</v>
      </c>
      <c r="I141" s="225"/>
      <c r="J141" s="226">
        <f>ROUND(I141*H141,2)</f>
        <v>0</v>
      </c>
      <c r="K141" s="222" t="s">
        <v>171</v>
      </c>
      <c r="L141" s="44"/>
      <c r="M141" s="227" t="s">
        <v>19</v>
      </c>
      <c r="N141" s="228" t="s">
        <v>47</v>
      </c>
      <c r="O141" s="84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AR141" s="231" t="s">
        <v>172</v>
      </c>
      <c r="AT141" s="231" t="s">
        <v>167</v>
      </c>
      <c r="AU141" s="231" t="s">
        <v>85</v>
      </c>
      <c r="AY141" s="18" t="s">
        <v>165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83</v>
      </c>
      <c r="BK141" s="232">
        <f>ROUND(I141*H141,2)</f>
        <v>0</v>
      </c>
      <c r="BL141" s="18" t="s">
        <v>172</v>
      </c>
      <c r="BM141" s="231" t="s">
        <v>2279</v>
      </c>
    </row>
    <row r="142" s="1" customFormat="1">
      <c r="B142" s="39"/>
      <c r="C142" s="40"/>
      <c r="D142" s="233" t="s">
        <v>174</v>
      </c>
      <c r="E142" s="40"/>
      <c r="F142" s="234" t="s">
        <v>278</v>
      </c>
      <c r="G142" s="40"/>
      <c r="H142" s="40"/>
      <c r="I142" s="146"/>
      <c r="J142" s="40"/>
      <c r="K142" s="40"/>
      <c r="L142" s="44"/>
      <c r="M142" s="235"/>
      <c r="N142" s="84"/>
      <c r="O142" s="84"/>
      <c r="P142" s="84"/>
      <c r="Q142" s="84"/>
      <c r="R142" s="84"/>
      <c r="S142" s="84"/>
      <c r="T142" s="85"/>
      <c r="AT142" s="18" t="s">
        <v>174</v>
      </c>
      <c r="AU142" s="18" t="s">
        <v>85</v>
      </c>
    </row>
    <row r="143" s="12" customFormat="1">
      <c r="B143" s="236"/>
      <c r="C143" s="237"/>
      <c r="D143" s="233" t="s">
        <v>176</v>
      </c>
      <c r="E143" s="238" t="s">
        <v>19</v>
      </c>
      <c r="F143" s="239" t="s">
        <v>279</v>
      </c>
      <c r="G143" s="237"/>
      <c r="H143" s="238" t="s">
        <v>19</v>
      </c>
      <c r="I143" s="240"/>
      <c r="J143" s="237"/>
      <c r="K143" s="237"/>
      <c r="L143" s="241"/>
      <c r="M143" s="242"/>
      <c r="N143" s="243"/>
      <c r="O143" s="243"/>
      <c r="P143" s="243"/>
      <c r="Q143" s="243"/>
      <c r="R143" s="243"/>
      <c r="S143" s="243"/>
      <c r="T143" s="244"/>
      <c r="AT143" s="245" t="s">
        <v>176</v>
      </c>
      <c r="AU143" s="245" t="s">
        <v>85</v>
      </c>
      <c r="AV143" s="12" t="s">
        <v>83</v>
      </c>
      <c r="AW143" s="12" t="s">
        <v>37</v>
      </c>
      <c r="AX143" s="12" t="s">
        <v>76</v>
      </c>
      <c r="AY143" s="245" t="s">
        <v>165</v>
      </c>
    </row>
    <row r="144" s="13" customFormat="1">
      <c r="B144" s="246"/>
      <c r="C144" s="247"/>
      <c r="D144" s="233" t="s">
        <v>176</v>
      </c>
      <c r="E144" s="248" t="s">
        <v>19</v>
      </c>
      <c r="F144" s="249" t="s">
        <v>2469</v>
      </c>
      <c r="G144" s="247"/>
      <c r="H144" s="250">
        <v>33.299999999999997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AT144" s="256" t="s">
        <v>176</v>
      </c>
      <c r="AU144" s="256" t="s">
        <v>85</v>
      </c>
      <c r="AV144" s="13" t="s">
        <v>85</v>
      </c>
      <c r="AW144" s="13" t="s">
        <v>37</v>
      </c>
      <c r="AX144" s="13" t="s">
        <v>76</v>
      </c>
      <c r="AY144" s="256" t="s">
        <v>165</v>
      </c>
    </row>
    <row r="145" s="14" customFormat="1">
      <c r="B145" s="257"/>
      <c r="C145" s="258"/>
      <c r="D145" s="233" t="s">
        <v>176</v>
      </c>
      <c r="E145" s="259" t="s">
        <v>19</v>
      </c>
      <c r="F145" s="260" t="s">
        <v>181</v>
      </c>
      <c r="G145" s="258"/>
      <c r="H145" s="261">
        <v>33.299999999999997</v>
      </c>
      <c r="I145" s="262"/>
      <c r="J145" s="258"/>
      <c r="K145" s="258"/>
      <c r="L145" s="263"/>
      <c r="M145" s="264"/>
      <c r="N145" s="265"/>
      <c r="O145" s="265"/>
      <c r="P145" s="265"/>
      <c r="Q145" s="265"/>
      <c r="R145" s="265"/>
      <c r="S145" s="265"/>
      <c r="T145" s="266"/>
      <c r="AT145" s="267" t="s">
        <v>176</v>
      </c>
      <c r="AU145" s="267" t="s">
        <v>85</v>
      </c>
      <c r="AV145" s="14" t="s">
        <v>172</v>
      </c>
      <c r="AW145" s="14" t="s">
        <v>37</v>
      </c>
      <c r="AX145" s="14" t="s">
        <v>83</v>
      </c>
      <c r="AY145" s="267" t="s">
        <v>165</v>
      </c>
    </row>
    <row r="146" s="1" customFormat="1" ht="16.5" customHeight="1">
      <c r="B146" s="39"/>
      <c r="C146" s="220" t="s">
        <v>247</v>
      </c>
      <c r="D146" s="220" t="s">
        <v>167</v>
      </c>
      <c r="E146" s="221" t="s">
        <v>281</v>
      </c>
      <c r="F146" s="222" t="s">
        <v>282</v>
      </c>
      <c r="G146" s="223" t="s">
        <v>170</v>
      </c>
      <c r="H146" s="224">
        <v>27.5</v>
      </c>
      <c r="I146" s="225"/>
      <c r="J146" s="226">
        <f>ROUND(I146*H146,2)</f>
        <v>0</v>
      </c>
      <c r="K146" s="222" t="s">
        <v>171</v>
      </c>
      <c r="L146" s="44"/>
      <c r="M146" s="227" t="s">
        <v>19</v>
      </c>
      <c r="N146" s="228" t="s">
        <v>47</v>
      </c>
      <c r="O146" s="84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AR146" s="231" t="s">
        <v>172</v>
      </c>
      <c r="AT146" s="231" t="s">
        <v>167</v>
      </c>
      <c r="AU146" s="231" t="s">
        <v>85</v>
      </c>
      <c r="AY146" s="18" t="s">
        <v>165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83</v>
      </c>
      <c r="BK146" s="232">
        <f>ROUND(I146*H146,2)</f>
        <v>0</v>
      </c>
      <c r="BL146" s="18" t="s">
        <v>172</v>
      </c>
      <c r="BM146" s="231" t="s">
        <v>2291</v>
      </c>
    </row>
    <row r="147" s="1" customFormat="1">
      <c r="B147" s="39"/>
      <c r="C147" s="40"/>
      <c r="D147" s="233" t="s">
        <v>174</v>
      </c>
      <c r="E147" s="40"/>
      <c r="F147" s="234" t="s">
        <v>284</v>
      </c>
      <c r="G147" s="40"/>
      <c r="H147" s="40"/>
      <c r="I147" s="146"/>
      <c r="J147" s="40"/>
      <c r="K147" s="40"/>
      <c r="L147" s="44"/>
      <c r="M147" s="235"/>
      <c r="N147" s="84"/>
      <c r="O147" s="84"/>
      <c r="P147" s="84"/>
      <c r="Q147" s="84"/>
      <c r="R147" s="84"/>
      <c r="S147" s="84"/>
      <c r="T147" s="85"/>
      <c r="AT147" s="18" t="s">
        <v>174</v>
      </c>
      <c r="AU147" s="18" t="s">
        <v>85</v>
      </c>
    </row>
    <row r="148" s="12" customFormat="1">
      <c r="B148" s="236"/>
      <c r="C148" s="237"/>
      <c r="D148" s="233" t="s">
        <v>176</v>
      </c>
      <c r="E148" s="238" t="s">
        <v>19</v>
      </c>
      <c r="F148" s="239" t="s">
        <v>2292</v>
      </c>
      <c r="G148" s="237"/>
      <c r="H148" s="238" t="s">
        <v>19</v>
      </c>
      <c r="I148" s="240"/>
      <c r="J148" s="237"/>
      <c r="K148" s="237"/>
      <c r="L148" s="241"/>
      <c r="M148" s="242"/>
      <c r="N148" s="243"/>
      <c r="O148" s="243"/>
      <c r="P148" s="243"/>
      <c r="Q148" s="243"/>
      <c r="R148" s="243"/>
      <c r="S148" s="243"/>
      <c r="T148" s="244"/>
      <c r="AT148" s="245" t="s">
        <v>176</v>
      </c>
      <c r="AU148" s="245" t="s">
        <v>85</v>
      </c>
      <c r="AV148" s="12" t="s">
        <v>83</v>
      </c>
      <c r="AW148" s="12" t="s">
        <v>37</v>
      </c>
      <c r="AX148" s="12" t="s">
        <v>76</v>
      </c>
      <c r="AY148" s="245" t="s">
        <v>165</v>
      </c>
    </row>
    <row r="149" s="13" customFormat="1">
      <c r="B149" s="246"/>
      <c r="C149" s="247"/>
      <c r="D149" s="233" t="s">
        <v>176</v>
      </c>
      <c r="E149" s="248" t="s">
        <v>19</v>
      </c>
      <c r="F149" s="249" t="s">
        <v>2470</v>
      </c>
      <c r="G149" s="247"/>
      <c r="H149" s="250">
        <v>27.5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AT149" s="256" t="s">
        <v>176</v>
      </c>
      <c r="AU149" s="256" t="s">
        <v>85</v>
      </c>
      <c r="AV149" s="13" t="s">
        <v>85</v>
      </c>
      <c r="AW149" s="13" t="s">
        <v>37</v>
      </c>
      <c r="AX149" s="13" t="s">
        <v>76</v>
      </c>
      <c r="AY149" s="256" t="s">
        <v>165</v>
      </c>
    </row>
    <row r="150" s="14" customFormat="1">
      <c r="B150" s="257"/>
      <c r="C150" s="258"/>
      <c r="D150" s="233" t="s">
        <v>176</v>
      </c>
      <c r="E150" s="259" t="s">
        <v>19</v>
      </c>
      <c r="F150" s="260" t="s">
        <v>181</v>
      </c>
      <c r="G150" s="258"/>
      <c r="H150" s="261">
        <v>27.5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AT150" s="267" t="s">
        <v>176</v>
      </c>
      <c r="AU150" s="267" t="s">
        <v>85</v>
      </c>
      <c r="AV150" s="14" t="s">
        <v>172</v>
      </c>
      <c r="AW150" s="14" t="s">
        <v>37</v>
      </c>
      <c r="AX150" s="14" t="s">
        <v>83</v>
      </c>
      <c r="AY150" s="267" t="s">
        <v>165</v>
      </c>
    </row>
    <row r="151" s="11" customFormat="1" ht="22.8" customHeight="1">
      <c r="B151" s="204"/>
      <c r="C151" s="205"/>
      <c r="D151" s="206" t="s">
        <v>75</v>
      </c>
      <c r="E151" s="218" t="s">
        <v>202</v>
      </c>
      <c r="F151" s="218" t="s">
        <v>445</v>
      </c>
      <c r="G151" s="205"/>
      <c r="H151" s="205"/>
      <c r="I151" s="208"/>
      <c r="J151" s="219">
        <f>BK151</f>
        <v>0</v>
      </c>
      <c r="K151" s="205"/>
      <c r="L151" s="210"/>
      <c r="M151" s="211"/>
      <c r="N151" s="212"/>
      <c r="O151" s="212"/>
      <c r="P151" s="213">
        <f>SUM(P152:P181)</f>
        <v>0</v>
      </c>
      <c r="Q151" s="212"/>
      <c r="R151" s="213">
        <f>SUM(R152:R181)</f>
        <v>0</v>
      </c>
      <c r="S151" s="212"/>
      <c r="T151" s="214">
        <f>SUM(T152:T181)</f>
        <v>0</v>
      </c>
      <c r="AR151" s="215" t="s">
        <v>83</v>
      </c>
      <c r="AT151" s="216" t="s">
        <v>75</v>
      </c>
      <c r="AU151" s="216" t="s">
        <v>83</v>
      </c>
      <c r="AY151" s="215" t="s">
        <v>165</v>
      </c>
      <c r="BK151" s="217">
        <f>SUM(BK152:BK181)</f>
        <v>0</v>
      </c>
    </row>
    <row r="152" s="1" customFormat="1" ht="16.5" customHeight="1">
      <c r="B152" s="39"/>
      <c r="C152" s="220" t="s">
        <v>254</v>
      </c>
      <c r="D152" s="220" t="s">
        <v>167</v>
      </c>
      <c r="E152" s="221" t="s">
        <v>682</v>
      </c>
      <c r="F152" s="222" t="s">
        <v>683</v>
      </c>
      <c r="G152" s="223" t="s">
        <v>170</v>
      </c>
      <c r="H152" s="224">
        <v>26.25</v>
      </c>
      <c r="I152" s="225"/>
      <c r="J152" s="226">
        <f>ROUND(I152*H152,2)</f>
        <v>0</v>
      </c>
      <c r="K152" s="222" t="s">
        <v>171</v>
      </c>
      <c r="L152" s="44"/>
      <c r="M152" s="227" t="s">
        <v>19</v>
      </c>
      <c r="N152" s="228" t="s">
        <v>47</v>
      </c>
      <c r="O152" s="84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AR152" s="231" t="s">
        <v>172</v>
      </c>
      <c r="AT152" s="231" t="s">
        <v>167</v>
      </c>
      <c r="AU152" s="231" t="s">
        <v>85</v>
      </c>
      <c r="AY152" s="18" t="s">
        <v>165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8" t="s">
        <v>83</v>
      </c>
      <c r="BK152" s="232">
        <f>ROUND(I152*H152,2)</f>
        <v>0</v>
      </c>
      <c r="BL152" s="18" t="s">
        <v>172</v>
      </c>
      <c r="BM152" s="231" t="s">
        <v>2471</v>
      </c>
    </row>
    <row r="153" s="1" customFormat="1">
      <c r="B153" s="39"/>
      <c r="C153" s="40"/>
      <c r="D153" s="233" t="s">
        <v>174</v>
      </c>
      <c r="E153" s="40"/>
      <c r="F153" s="234" t="s">
        <v>685</v>
      </c>
      <c r="G153" s="40"/>
      <c r="H153" s="40"/>
      <c r="I153" s="146"/>
      <c r="J153" s="40"/>
      <c r="K153" s="40"/>
      <c r="L153" s="44"/>
      <c r="M153" s="235"/>
      <c r="N153" s="84"/>
      <c r="O153" s="84"/>
      <c r="P153" s="84"/>
      <c r="Q153" s="84"/>
      <c r="R153" s="84"/>
      <c r="S153" s="84"/>
      <c r="T153" s="85"/>
      <c r="AT153" s="18" t="s">
        <v>174</v>
      </c>
      <c r="AU153" s="18" t="s">
        <v>85</v>
      </c>
    </row>
    <row r="154" s="12" customFormat="1">
      <c r="B154" s="236"/>
      <c r="C154" s="237"/>
      <c r="D154" s="233" t="s">
        <v>176</v>
      </c>
      <c r="E154" s="238" t="s">
        <v>19</v>
      </c>
      <c r="F154" s="239" t="s">
        <v>2472</v>
      </c>
      <c r="G154" s="237"/>
      <c r="H154" s="238" t="s">
        <v>19</v>
      </c>
      <c r="I154" s="240"/>
      <c r="J154" s="237"/>
      <c r="K154" s="237"/>
      <c r="L154" s="241"/>
      <c r="M154" s="242"/>
      <c r="N154" s="243"/>
      <c r="O154" s="243"/>
      <c r="P154" s="243"/>
      <c r="Q154" s="243"/>
      <c r="R154" s="243"/>
      <c r="S154" s="243"/>
      <c r="T154" s="244"/>
      <c r="AT154" s="245" t="s">
        <v>176</v>
      </c>
      <c r="AU154" s="245" t="s">
        <v>85</v>
      </c>
      <c r="AV154" s="12" t="s">
        <v>83</v>
      </c>
      <c r="AW154" s="12" t="s">
        <v>37</v>
      </c>
      <c r="AX154" s="12" t="s">
        <v>76</v>
      </c>
      <c r="AY154" s="245" t="s">
        <v>165</v>
      </c>
    </row>
    <row r="155" s="13" customFormat="1">
      <c r="B155" s="246"/>
      <c r="C155" s="247"/>
      <c r="D155" s="233" t="s">
        <v>176</v>
      </c>
      <c r="E155" s="248" t="s">
        <v>19</v>
      </c>
      <c r="F155" s="249" t="s">
        <v>2473</v>
      </c>
      <c r="G155" s="247"/>
      <c r="H155" s="250">
        <v>26.25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AT155" s="256" t="s">
        <v>176</v>
      </c>
      <c r="AU155" s="256" t="s">
        <v>85</v>
      </c>
      <c r="AV155" s="13" t="s">
        <v>85</v>
      </c>
      <c r="AW155" s="13" t="s">
        <v>37</v>
      </c>
      <c r="AX155" s="13" t="s">
        <v>76</v>
      </c>
      <c r="AY155" s="256" t="s">
        <v>165</v>
      </c>
    </row>
    <row r="156" s="14" customFormat="1">
      <c r="B156" s="257"/>
      <c r="C156" s="258"/>
      <c r="D156" s="233" t="s">
        <v>176</v>
      </c>
      <c r="E156" s="259" t="s">
        <v>19</v>
      </c>
      <c r="F156" s="260" t="s">
        <v>181</v>
      </c>
      <c r="G156" s="258"/>
      <c r="H156" s="261">
        <v>26.25</v>
      </c>
      <c r="I156" s="262"/>
      <c r="J156" s="258"/>
      <c r="K156" s="258"/>
      <c r="L156" s="263"/>
      <c r="M156" s="264"/>
      <c r="N156" s="265"/>
      <c r="O156" s="265"/>
      <c r="P156" s="265"/>
      <c r="Q156" s="265"/>
      <c r="R156" s="265"/>
      <c r="S156" s="265"/>
      <c r="T156" s="266"/>
      <c r="AT156" s="267" t="s">
        <v>176</v>
      </c>
      <c r="AU156" s="267" t="s">
        <v>85</v>
      </c>
      <c r="AV156" s="14" t="s">
        <v>172</v>
      </c>
      <c r="AW156" s="14" t="s">
        <v>37</v>
      </c>
      <c r="AX156" s="14" t="s">
        <v>83</v>
      </c>
      <c r="AY156" s="267" t="s">
        <v>165</v>
      </c>
    </row>
    <row r="157" s="1" customFormat="1" ht="16.5" customHeight="1">
      <c r="B157" s="39"/>
      <c r="C157" s="220" t="s">
        <v>261</v>
      </c>
      <c r="D157" s="220" t="s">
        <v>167</v>
      </c>
      <c r="E157" s="221" t="s">
        <v>688</v>
      </c>
      <c r="F157" s="222" t="s">
        <v>689</v>
      </c>
      <c r="G157" s="223" t="s">
        <v>170</v>
      </c>
      <c r="H157" s="224">
        <v>27</v>
      </c>
      <c r="I157" s="225"/>
      <c r="J157" s="226">
        <f>ROUND(I157*H157,2)</f>
        <v>0</v>
      </c>
      <c r="K157" s="222" t="s">
        <v>171</v>
      </c>
      <c r="L157" s="44"/>
      <c r="M157" s="227" t="s">
        <v>19</v>
      </c>
      <c r="N157" s="228" t="s">
        <v>47</v>
      </c>
      <c r="O157" s="84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AR157" s="231" t="s">
        <v>172</v>
      </c>
      <c r="AT157" s="231" t="s">
        <v>167</v>
      </c>
      <c r="AU157" s="231" t="s">
        <v>85</v>
      </c>
      <c r="AY157" s="18" t="s">
        <v>165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83</v>
      </c>
      <c r="BK157" s="232">
        <f>ROUND(I157*H157,2)</f>
        <v>0</v>
      </c>
      <c r="BL157" s="18" t="s">
        <v>172</v>
      </c>
      <c r="BM157" s="231" t="s">
        <v>2474</v>
      </c>
    </row>
    <row r="158" s="1" customFormat="1">
      <c r="B158" s="39"/>
      <c r="C158" s="40"/>
      <c r="D158" s="233" t="s">
        <v>174</v>
      </c>
      <c r="E158" s="40"/>
      <c r="F158" s="234" t="s">
        <v>691</v>
      </c>
      <c r="G158" s="40"/>
      <c r="H158" s="40"/>
      <c r="I158" s="146"/>
      <c r="J158" s="40"/>
      <c r="K158" s="40"/>
      <c r="L158" s="44"/>
      <c r="M158" s="235"/>
      <c r="N158" s="84"/>
      <c r="O158" s="84"/>
      <c r="P158" s="84"/>
      <c r="Q158" s="84"/>
      <c r="R158" s="84"/>
      <c r="S158" s="84"/>
      <c r="T158" s="85"/>
      <c r="AT158" s="18" t="s">
        <v>174</v>
      </c>
      <c r="AU158" s="18" t="s">
        <v>85</v>
      </c>
    </row>
    <row r="159" s="12" customFormat="1">
      <c r="B159" s="236"/>
      <c r="C159" s="237"/>
      <c r="D159" s="233" t="s">
        <v>176</v>
      </c>
      <c r="E159" s="238" t="s">
        <v>19</v>
      </c>
      <c r="F159" s="239" t="s">
        <v>2475</v>
      </c>
      <c r="G159" s="237"/>
      <c r="H159" s="238" t="s">
        <v>19</v>
      </c>
      <c r="I159" s="240"/>
      <c r="J159" s="237"/>
      <c r="K159" s="237"/>
      <c r="L159" s="241"/>
      <c r="M159" s="242"/>
      <c r="N159" s="243"/>
      <c r="O159" s="243"/>
      <c r="P159" s="243"/>
      <c r="Q159" s="243"/>
      <c r="R159" s="243"/>
      <c r="S159" s="243"/>
      <c r="T159" s="244"/>
      <c r="AT159" s="245" t="s">
        <v>176</v>
      </c>
      <c r="AU159" s="245" t="s">
        <v>85</v>
      </c>
      <c r="AV159" s="12" t="s">
        <v>83</v>
      </c>
      <c r="AW159" s="12" t="s">
        <v>37</v>
      </c>
      <c r="AX159" s="12" t="s">
        <v>76</v>
      </c>
      <c r="AY159" s="245" t="s">
        <v>165</v>
      </c>
    </row>
    <row r="160" s="13" customFormat="1">
      <c r="B160" s="246"/>
      <c r="C160" s="247"/>
      <c r="D160" s="233" t="s">
        <v>176</v>
      </c>
      <c r="E160" s="248" t="s">
        <v>19</v>
      </c>
      <c r="F160" s="249" t="s">
        <v>2476</v>
      </c>
      <c r="G160" s="247"/>
      <c r="H160" s="250">
        <v>27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AT160" s="256" t="s">
        <v>176</v>
      </c>
      <c r="AU160" s="256" t="s">
        <v>85</v>
      </c>
      <c r="AV160" s="13" t="s">
        <v>85</v>
      </c>
      <c r="AW160" s="13" t="s">
        <v>37</v>
      </c>
      <c r="AX160" s="13" t="s">
        <v>76</v>
      </c>
      <c r="AY160" s="256" t="s">
        <v>165</v>
      </c>
    </row>
    <row r="161" s="14" customFormat="1">
      <c r="B161" s="257"/>
      <c r="C161" s="258"/>
      <c r="D161" s="233" t="s">
        <v>176</v>
      </c>
      <c r="E161" s="259" t="s">
        <v>19</v>
      </c>
      <c r="F161" s="260" t="s">
        <v>181</v>
      </c>
      <c r="G161" s="258"/>
      <c r="H161" s="261">
        <v>27</v>
      </c>
      <c r="I161" s="262"/>
      <c r="J161" s="258"/>
      <c r="K161" s="258"/>
      <c r="L161" s="263"/>
      <c r="M161" s="264"/>
      <c r="N161" s="265"/>
      <c r="O161" s="265"/>
      <c r="P161" s="265"/>
      <c r="Q161" s="265"/>
      <c r="R161" s="265"/>
      <c r="S161" s="265"/>
      <c r="T161" s="266"/>
      <c r="AT161" s="267" t="s">
        <v>176</v>
      </c>
      <c r="AU161" s="267" t="s">
        <v>85</v>
      </c>
      <c r="AV161" s="14" t="s">
        <v>172</v>
      </c>
      <c r="AW161" s="14" t="s">
        <v>37</v>
      </c>
      <c r="AX161" s="14" t="s">
        <v>83</v>
      </c>
      <c r="AY161" s="267" t="s">
        <v>165</v>
      </c>
    </row>
    <row r="162" s="1" customFormat="1" ht="16.5" customHeight="1">
      <c r="B162" s="39"/>
      <c r="C162" s="220" t="s">
        <v>267</v>
      </c>
      <c r="D162" s="220" t="s">
        <v>167</v>
      </c>
      <c r="E162" s="221" t="s">
        <v>694</v>
      </c>
      <c r="F162" s="222" t="s">
        <v>695</v>
      </c>
      <c r="G162" s="223" t="s">
        <v>170</v>
      </c>
      <c r="H162" s="224">
        <v>25</v>
      </c>
      <c r="I162" s="225"/>
      <c r="J162" s="226">
        <f>ROUND(I162*H162,2)</f>
        <v>0</v>
      </c>
      <c r="K162" s="222" t="s">
        <v>171</v>
      </c>
      <c r="L162" s="44"/>
      <c r="M162" s="227" t="s">
        <v>19</v>
      </c>
      <c r="N162" s="228" t="s">
        <v>47</v>
      </c>
      <c r="O162" s="84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AR162" s="231" t="s">
        <v>172</v>
      </c>
      <c r="AT162" s="231" t="s">
        <v>167</v>
      </c>
      <c r="AU162" s="231" t="s">
        <v>85</v>
      </c>
      <c r="AY162" s="18" t="s">
        <v>165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83</v>
      </c>
      <c r="BK162" s="232">
        <f>ROUND(I162*H162,2)</f>
        <v>0</v>
      </c>
      <c r="BL162" s="18" t="s">
        <v>172</v>
      </c>
      <c r="BM162" s="231" t="s">
        <v>2477</v>
      </c>
    </row>
    <row r="163" s="1" customFormat="1">
      <c r="B163" s="39"/>
      <c r="C163" s="40"/>
      <c r="D163" s="233" t="s">
        <v>174</v>
      </c>
      <c r="E163" s="40"/>
      <c r="F163" s="234" t="s">
        <v>697</v>
      </c>
      <c r="G163" s="40"/>
      <c r="H163" s="40"/>
      <c r="I163" s="146"/>
      <c r="J163" s="40"/>
      <c r="K163" s="40"/>
      <c r="L163" s="44"/>
      <c r="M163" s="235"/>
      <c r="N163" s="84"/>
      <c r="O163" s="84"/>
      <c r="P163" s="84"/>
      <c r="Q163" s="84"/>
      <c r="R163" s="84"/>
      <c r="S163" s="84"/>
      <c r="T163" s="85"/>
      <c r="AT163" s="18" t="s">
        <v>174</v>
      </c>
      <c r="AU163" s="18" t="s">
        <v>85</v>
      </c>
    </row>
    <row r="164" s="12" customFormat="1">
      <c r="B164" s="236"/>
      <c r="C164" s="237"/>
      <c r="D164" s="233" t="s">
        <v>176</v>
      </c>
      <c r="E164" s="238" t="s">
        <v>19</v>
      </c>
      <c r="F164" s="239" t="s">
        <v>2478</v>
      </c>
      <c r="G164" s="237"/>
      <c r="H164" s="238" t="s">
        <v>19</v>
      </c>
      <c r="I164" s="240"/>
      <c r="J164" s="237"/>
      <c r="K164" s="237"/>
      <c r="L164" s="241"/>
      <c r="M164" s="242"/>
      <c r="N164" s="243"/>
      <c r="O164" s="243"/>
      <c r="P164" s="243"/>
      <c r="Q164" s="243"/>
      <c r="R164" s="243"/>
      <c r="S164" s="243"/>
      <c r="T164" s="244"/>
      <c r="AT164" s="245" t="s">
        <v>176</v>
      </c>
      <c r="AU164" s="245" t="s">
        <v>85</v>
      </c>
      <c r="AV164" s="12" t="s">
        <v>83</v>
      </c>
      <c r="AW164" s="12" t="s">
        <v>37</v>
      </c>
      <c r="AX164" s="12" t="s">
        <v>76</v>
      </c>
      <c r="AY164" s="245" t="s">
        <v>165</v>
      </c>
    </row>
    <row r="165" s="13" customFormat="1">
      <c r="B165" s="246"/>
      <c r="C165" s="247"/>
      <c r="D165" s="233" t="s">
        <v>176</v>
      </c>
      <c r="E165" s="248" t="s">
        <v>19</v>
      </c>
      <c r="F165" s="249" t="s">
        <v>340</v>
      </c>
      <c r="G165" s="247"/>
      <c r="H165" s="250">
        <v>25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AT165" s="256" t="s">
        <v>176</v>
      </c>
      <c r="AU165" s="256" t="s">
        <v>85</v>
      </c>
      <c r="AV165" s="13" t="s">
        <v>85</v>
      </c>
      <c r="AW165" s="13" t="s">
        <v>37</v>
      </c>
      <c r="AX165" s="13" t="s">
        <v>76</v>
      </c>
      <c r="AY165" s="256" t="s">
        <v>165</v>
      </c>
    </row>
    <row r="166" s="14" customFormat="1">
      <c r="B166" s="257"/>
      <c r="C166" s="258"/>
      <c r="D166" s="233" t="s">
        <v>176</v>
      </c>
      <c r="E166" s="259" t="s">
        <v>19</v>
      </c>
      <c r="F166" s="260" t="s">
        <v>181</v>
      </c>
      <c r="G166" s="258"/>
      <c r="H166" s="261">
        <v>25</v>
      </c>
      <c r="I166" s="262"/>
      <c r="J166" s="258"/>
      <c r="K166" s="258"/>
      <c r="L166" s="263"/>
      <c r="M166" s="264"/>
      <c r="N166" s="265"/>
      <c r="O166" s="265"/>
      <c r="P166" s="265"/>
      <c r="Q166" s="265"/>
      <c r="R166" s="265"/>
      <c r="S166" s="265"/>
      <c r="T166" s="266"/>
      <c r="AT166" s="267" t="s">
        <v>176</v>
      </c>
      <c r="AU166" s="267" t="s">
        <v>85</v>
      </c>
      <c r="AV166" s="14" t="s">
        <v>172</v>
      </c>
      <c r="AW166" s="14" t="s">
        <v>37</v>
      </c>
      <c r="AX166" s="14" t="s">
        <v>83</v>
      </c>
      <c r="AY166" s="267" t="s">
        <v>165</v>
      </c>
    </row>
    <row r="167" s="1" customFormat="1" ht="16.5" customHeight="1">
      <c r="B167" s="39"/>
      <c r="C167" s="220" t="s">
        <v>8</v>
      </c>
      <c r="D167" s="220" t="s">
        <v>167</v>
      </c>
      <c r="E167" s="221" t="s">
        <v>702</v>
      </c>
      <c r="F167" s="222" t="s">
        <v>703</v>
      </c>
      <c r="G167" s="223" t="s">
        <v>170</v>
      </c>
      <c r="H167" s="224">
        <v>25</v>
      </c>
      <c r="I167" s="225"/>
      <c r="J167" s="226">
        <f>ROUND(I167*H167,2)</f>
        <v>0</v>
      </c>
      <c r="K167" s="222" t="s">
        <v>171</v>
      </c>
      <c r="L167" s="44"/>
      <c r="M167" s="227" t="s">
        <v>19</v>
      </c>
      <c r="N167" s="228" t="s">
        <v>47</v>
      </c>
      <c r="O167" s="84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AR167" s="231" t="s">
        <v>172</v>
      </c>
      <c r="AT167" s="231" t="s">
        <v>167</v>
      </c>
      <c r="AU167" s="231" t="s">
        <v>85</v>
      </c>
      <c r="AY167" s="18" t="s">
        <v>165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8" t="s">
        <v>83</v>
      </c>
      <c r="BK167" s="232">
        <f>ROUND(I167*H167,2)</f>
        <v>0</v>
      </c>
      <c r="BL167" s="18" t="s">
        <v>172</v>
      </c>
      <c r="BM167" s="231" t="s">
        <v>2479</v>
      </c>
    </row>
    <row r="168" s="1" customFormat="1">
      <c r="B168" s="39"/>
      <c r="C168" s="40"/>
      <c r="D168" s="233" t="s">
        <v>174</v>
      </c>
      <c r="E168" s="40"/>
      <c r="F168" s="234" t="s">
        <v>705</v>
      </c>
      <c r="G168" s="40"/>
      <c r="H168" s="40"/>
      <c r="I168" s="146"/>
      <c r="J168" s="40"/>
      <c r="K168" s="40"/>
      <c r="L168" s="44"/>
      <c r="M168" s="235"/>
      <c r="N168" s="84"/>
      <c r="O168" s="84"/>
      <c r="P168" s="84"/>
      <c r="Q168" s="84"/>
      <c r="R168" s="84"/>
      <c r="S168" s="84"/>
      <c r="T168" s="85"/>
      <c r="AT168" s="18" t="s">
        <v>174</v>
      </c>
      <c r="AU168" s="18" t="s">
        <v>85</v>
      </c>
    </row>
    <row r="169" s="12" customFormat="1">
      <c r="B169" s="236"/>
      <c r="C169" s="237"/>
      <c r="D169" s="233" t="s">
        <v>176</v>
      </c>
      <c r="E169" s="238" t="s">
        <v>19</v>
      </c>
      <c r="F169" s="239" t="s">
        <v>2478</v>
      </c>
      <c r="G169" s="237"/>
      <c r="H169" s="238" t="s">
        <v>19</v>
      </c>
      <c r="I169" s="240"/>
      <c r="J169" s="237"/>
      <c r="K169" s="237"/>
      <c r="L169" s="241"/>
      <c r="M169" s="242"/>
      <c r="N169" s="243"/>
      <c r="O169" s="243"/>
      <c r="P169" s="243"/>
      <c r="Q169" s="243"/>
      <c r="R169" s="243"/>
      <c r="S169" s="243"/>
      <c r="T169" s="244"/>
      <c r="AT169" s="245" t="s">
        <v>176</v>
      </c>
      <c r="AU169" s="245" t="s">
        <v>85</v>
      </c>
      <c r="AV169" s="12" t="s">
        <v>83</v>
      </c>
      <c r="AW169" s="12" t="s">
        <v>37</v>
      </c>
      <c r="AX169" s="12" t="s">
        <v>76</v>
      </c>
      <c r="AY169" s="245" t="s">
        <v>165</v>
      </c>
    </row>
    <row r="170" s="13" customFormat="1">
      <c r="B170" s="246"/>
      <c r="C170" s="247"/>
      <c r="D170" s="233" t="s">
        <v>176</v>
      </c>
      <c r="E170" s="248" t="s">
        <v>19</v>
      </c>
      <c r="F170" s="249" t="s">
        <v>340</v>
      </c>
      <c r="G170" s="247"/>
      <c r="H170" s="250">
        <v>25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AT170" s="256" t="s">
        <v>176</v>
      </c>
      <c r="AU170" s="256" t="s">
        <v>85</v>
      </c>
      <c r="AV170" s="13" t="s">
        <v>85</v>
      </c>
      <c r="AW170" s="13" t="s">
        <v>37</v>
      </c>
      <c r="AX170" s="13" t="s">
        <v>76</v>
      </c>
      <c r="AY170" s="256" t="s">
        <v>165</v>
      </c>
    </row>
    <row r="171" s="14" customFormat="1">
      <c r="B171" s="257"/>
      <c r="C171" s="258"/>
      <c r="D171" s="233" t="s">
        <v>176</v>
      </c>
      <c r="E171" s="259" t="s">
        <v>19</v>
      </c>
      <c r="F171" s="260" t="s">
        <v>181</v>
      </c>
      <c r="G171" s="258"/>
      <c r="H171" s="261">
        <v>25</v>
      </c>
      <c r="I171" s="262"/>
      <c r="J171" s="258"/>
      <c r="K171" s="258"/>
      <c r="L171" s="263"/>
      <c r="M171" s="264"/>
      <c r="N171" s="265"/>
      <c r="O171" s="265"/>
      <c r="P171" s="265"/>
      <c r="Q171" s="265"/>
      <c r="R171" s="265"/>
      <c r="S171" s="265"/>
      <c r="T171" s="266"/>
      <c r="AT171" s="267" t="s">
        <v>176</v>
      </c>
      <c r="AU171" s="267" t="s">
        <v>85</v>
      </c>
      <c r="AV171" s="14" t="s">
        <v>172</v>
      </c>
      <c r="AW171" s="14" t="s">
        <v>37</v>
      </c>
      <c r="AX171" s="14" t="s">
        <v>83</v>
      </c>
      <c r="AY171" s="267" t="s">
        <v>165</v>
      </c>
    </row>
    <row r="172" s="1" customFormat="1" ht="16.5" customHeight="1">
      <c r="B172" s="39"/>
      <c r="C172" s="220" t="s">
        <v>178</v>
      </c>
      <c r="D172" s="220" t="s">
        <v>167</v>
      </c>
      <c r="E172" s="221" t="s">
        <v>706</v>
      </c>
      <c r="F172" s="222" t="s">
        <v>707</v>
      </c>
      <c r="G172" s="223" t="s">
        <v>170</v>
      </c>
      <c r="H172" s="224">
        <v>25</v>
      </c>
      <c r="I172" s="225"/>
      <c r="J172" s="226">
        <f>ROUND(I172*H172,2)</f>
        <v>0</v>
      </c>
      <c r="K172" s="222" t="s">
        <v>171</v>
      </c>
      <c r="L172" s="44"/>
      <c r="M172" s="227" t="s">
        <v>19</v>
      </c>
      <c r="N172" s="228" t="s">
        <v>47</v>
      </c>
      <c r="O172" s="84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AR172" s="231" t="s">
        <v>172</v>
      </c>
      <c r="AT172" s="231" t="s">
        <v>167</v>
      </c>
      <c r="AU172" s="231" t="s">
        <v>85</v>
      </c>
      <c r="AY172" s="18" t="s">
        <v>165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8" t="s">
        <v>83</v>
      </c>
      <c r="BK172" s="232">
        <f>ROUND(I172*H172,2)</f>
        <v>0</v>
      </c>
      <c r="BL172" s="18" t="s">
        <v>172</v>
      </c>
      <c r="BM172" s="231" t="s">
        <v>2480</v>
      </c>
    </row>
    <row r="173" s="1" customFormat="1">
      <c r="B173" s="39"/>
      <c r="C173" s="40"/>
      <c r="D173" s="233" t="s">
        <v>174</v>
      </c>
      <c r="E173" s="40"/>
      <c r="F173" s="234" t="s">
        <v>709</v>
      </c>
      <c r="G173" s="40"/>
      <c r="H173" s="40"/>
      <c r="I173" s="146"/>
      <c r="J173" s="40"/>
      <c r="K173" s="40"/>
      <c r="L173" s="44"/>
      <c r="M173" s="235"/>
      <c r="N173" s="84"/>
      <c r="O173" s="84"/>
      <c r="P173" s="84"/>
      <c r="Q173" s="84"/>
      <c r="R173" s="84"/>
      <c r="S173" s="84"/>
      <c r="T173" s="85"/>
      <c r="AT173" s="18" t="s">
        <v>174</v>
      </c>
      <c r="AU173" s="18" t="s">
        <v>85</v>
      </c>
    </row>
    <row r="174" s="12" customFormat="1">
      <c r="B174" s="236"/>
      <c r="C174" s="237"/>
      <c r="D174" s="233" t="s">
        <v>176</v>
      </c>
      <c r="E174" s="238" t="s">
        <v>19</v>
      </c>
      <c r="F174" s="239" t="s">
        <v>2478</v>
      </c>
      <c r="G174" s="237"/>
      <c r="H174" s="238" t="s">
        <v>19</v>
      </c>
      <c r="I174" s="240"/>
      <c r="J174" s="237"/>
      <c r="K174" s="237"/>
      <c r="L174" s="241"/>
      <c r="M174" s="242"/>
      <c r="N174" s="243"/>
      <c r="O174" s="243"/>
      <c r="P174" s="243"/>
      <c r="Q174" s="243"/>
      <c r="R174" s="243"/>
      <c r="S174" s="243"/>
      <c r="T174" s="244"/>
      <c r="AT174" s="245" t="s">
        <v>176</v>
      </c>
      <c r="AU174" s="245" t="s">
        <v>85</v>
      </c>
      <c r="AV174" s="12" t="s">
        <v>83</v>
      </c>
      <c r="AW174" s="12" t="s">
        <v>37</v>
      </c>
      <c r="AX174" s="12" t="s">
        <v>76</v>
      </c>
      <c r="AY174" s="245" t="s">
        <v>165</v>
      </c>
    </row>
    <row r="175" s="13" customFormat="1">
      <c r="B175" s="246"/>
      <c r="C175" s="247"/>
      <c r="D175" s="233" t="s">
        <v>176</v>
      </c>
      <c r="E175" s="248" t="s">
        <v>19</v>
      </c>
      <c r="F175" s="249" t="s">
        <v>340</v>
      </c>
      <c r="G175" s="247"/>
      <c r="H175" s="250">
        <v>25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AT175" s="256" t="s">
        <v>176</v>
      </c>
      <c r="AU175" s="256" t="s">
        <v>85</v>
      </c>
      <c r="AV175" s="13" t="s">
        <v>85</v>
      </c>
      <c r="AW175" s="13" t="s">
        <v>37</v>
      </c>
      <c r="AX175" s="13" t="s">
        <v>76</v>
      </c>
      <c r="AY175" s="256" t="s">
        <v>165</v>
      </c>
    </row>
    <row r="176" s="14" customFormat="1">
      <c r="B176" s="257"/>
      <c r="C176" s="258"/>
      <c r="D176" s="233" t="s">
        <v>176</v>
      </c>
      <c r="E176" s="259" t="s">
        <v>19</v>
      </c>
      <c r="F176" s="260" t="s">
        <v>181</v>
      </c>
      <c r="G176" s="258"/>
      <c r="H176" s="261">
        <v>25</v>
      </c>
      <c r="I176" s="262"/>
      <c r="J176" s="258"/>
      <c r="K176" s="258"/>
      <c r="L176" s="263"/>
      <c r="M176" s="264"/>
      <c r="N176" s="265"/>
      <c r="O176" s="265"/>
      <c r="P176" s="265"/>
      <c r="Q176" s="265"/>
      <c r="R176" s="265"/>
      <c r="S176" s="265"/>
      <c r="T176" s="266"/>
      <c r="AT176" s="267" t="s">
        <v>176</v>
      </c>
      <c r="AU176" s="267" t="s">
        <v>85</v>
      </c>
      <c r="AV176" s="14" t="s">
        <v>172</v>
      </c>
      <c r="AW176" s="14" t="s">
        <v>37</v>
      </c>
      <c r="AX176" s="14" t="s">
        <v>83</v>
      </c>
      <c r="AY176" s="267" t="s">
        <v>165</v>
      </c>
    </row>
    <row r="177" s="1" customFormat="1" ht="16.5" customHeight="1">
      <c r="B177" s="39"/>
      <c r="C177" s="220" t="s">
        <v>287</v>
      </c>
      <c r="D177" s="220" t="s">
        <v>167</v>
      </c>
      <c r="E177" s="221" t="s">
        <v>710</v>
      </c>
      <c r="F177" s="222" t="s">
        <v>711</v>
      </c>
      <c r="G177" s="223" t="s">
        <v>170</v>
      </c>
      <c r="H177" s="224">
        <v>25</v>
      </c>
      <c r="I177" s="225"/>
      <c r="J177" s="226">
        <f>ROUND(I177*H177,2)</f>
        <v>0</v>
      </c>
      <c r="K177" s="222" t="s">
        <v>171</v>
      </c>
      <c r="L177" s="44"/>
      <c r="M177" s="227" t="s">
        <v>19</v>
      </c>
      <c r="N177" s="228" t="s">
        <v>47</v>
      </c>
      <c r="O177" s="84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AR177" s="231" t="s">
        <v>172</v>
      </c>
      <c r="AT177" s="231" t="s">
        <v>167</v>
      </c>
      <c r="AU177" s="231" t="s">
        <v>85</v>
      </c>
      <c r="AY177" s="18" t="s">
        <v>165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83</v>
      </c>
      <c r="BK177" s="232">
        <f>ROUND(I177*H177,2)</f>
        <v>0</v>
      </c>
      <c r="BL177" s="18" t="s">
        <v>172</v>
      </c>
      <c r="BM177" s="231" t="s">
        <v>2481</v>
      </c>
    </row>
    <row r="178" s="1" customFormat="1">
      <c r="B178" s="39"/>
      <c r="C178" s="40"/>
      <c r="D178" s="233" t="s">
        <v>174</v>
      </c>
      <c r="E178" s="40"/>
      <c r="F178" s="234" t="s">
        <v>713</v>
      </c>
      <c r="G178" s="40"/>
      <c r="H178" s="40"/>
      <c r="I178" s="146"/>
      <c r="J178" s="40"/>
      <c r="K178" s="40"/>
      <c r="L178" s="44"/>
      <c r="M178" s="235"/>
      <c r="N178" s="84"/>
      <c r="O178" s="84"/>
      <c r="P178" s="84"/>
      <c r="Q178" s="84"/>
      <c r="R178" s="84"/>
      <c r="S178" s="84"/>
      <c r="T178" s="85"/>
      <c r="AT178" s="18" t="s">
        <v>174</v>
      </c>
      <c r="AU178" s="18" t="s">
        <v>85</v>
      </c>
    </row>
    <row r="179" s="12" customFormat="1">
      <c r="B179" s="236"/>
      <c r="C179" s="237"/>
      <c r="D179" s="233" t="s">
        <v>176</v>
      </c>
      <c r="E179" s="238" t="s">
        <v>19</v>
      </c>
      <c r="F179" s="239" t="s">
        <v>2478</v>
      </c>
      <c r="G179" s="237"/>
      <c r="H179" s="238" t="s">
        <v>19</v>
      </c>
      <c r="I179" s="240"/>
      <c r="J179" s="237"/>
      <c r="K179" s="237"/>
      <c r="L179" s="241"/>
      <c r="M179" s="242"/>
      <c r="N179" s="243"/>
      <c r="O179" s="243"/>
      <c r="P179" s="243"/>
      <c r="Q179" s="243"/>
      <c r="R179" s="243"/>
      <c r="S179" s="243"/>
      <c r="T179" s="244"/>
      <c r="AT179" s="245" t="s">
        <v>176</v>
      </c>
      <c r="AU179" s="245" t="s">
        <v>85</v>
      </c>
      <c r="AV179" s="12" t="s">
        <v>83</v>
      </c>
      <c r="AW179" s="12" t="s">
        <v>37</v>
      </c>
      <c r="AX179" s="12" t="s">
        <v>76</v>
      </c>
      <c r="AY179" s="245" t="s">
        <v>165</v>
      </c>
    </row>
    <row r="180" s="13" customFormat="1">
      <c r="B180" s="246"/>
      <c r="C180" s="247"/>
      <c r="D180" s="233" t="s">
        <v>176</v>
      </c>
      <c r="E180" s="248" t="s">
        <v>19</v>
      </c>
      <c r="F180" s="249" t="s">
        <v>340</v>
      </c>
      <c r="G180" s="247"/>
      <c r="H180" s="250">
        <v>25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AT180" s="256" t="s">
        <v>176</v>
      </c>
      <c r="AU180" s="256" t="s">
        <v>85</v>
      </c>
      <c r="AV180" s="13" t="s">
        <v>85</v>
      </c>
      <c r="AW180" s="13" t="s">
        <v>37</v>
      </c>
      <c r="AX180" s="13" t="s">
        <v>76</v>
      </c>
      <c r="AY180" s="256" t="s">
        <v>165</v>
      </c>
    </row>
    <row r="181" s="14" customFormat="1">
      <c r="B181" s="257"/>
      <c r="C181" s="258"/>
      <c r="D181" s="233" t="s">
        <v>176</v>
      </c>
      <c r="E181" s="259" t="s">
        <v>19</v>
      </c>
      <c r="F181" s="260" t="s">
        <v>181</v>
      </c>
      <c r="G181" s="258"/>
      <c r="H181" s="261">
        <v>25</v>
      </c>
      <c r="I181" s="262"/>
      <c r="J181" s="258"/>
      <c r="K181" s="258"/>
      <c r="L181" s="263"/>
      <c r="M181" s="264"/>
      <c r="N181" s="265"/>
      <c r="O181" s="265"/>
      <c r="P181" s="265"/>
      <c r="Q181" s="265"/>
      <c r="R181" s="265"/>
      <c r="S181" s="265"/>
      <c r="T181" s="266"/>
      <c r="AT181" s="267" t="s">
        <v>176</v>
      </c>
      <c r="AU181" s="267" t="s">
        <v>85</v>
      </c>
      <c r="AV181" s="14" t="s">
        <v>172</v>
      </c>
      <c r="AW181" s="14" t="s">
        <v>37</v>
      </c>
      <c r="AX181" s="14" t="s">
        <v>83</v>
      </c>
      <c r="AY181" s="267" t="s">
        <v>165</v>
      </c>
    </row>
    <row r="182" s="11" customFormat="1" ht="22.8" customHeight="1">
      <c r="B182" s="204"/>
      <c r="C182" s="205"/>
      <c r="D182" s="206" t="s">
        <v>75</v>
      </c>
      <c r="E182" s="218" t="s">
        <v>233</v>
      </c>
      <c r="F182" s="218" t="s">
        <v>485</v>
      </c>
      <c r="G182" s="205"/>
      <c r="H182" s="205"/>
      <c r="I182" s="208"/>
      <c r="J182" s="219">
        <f>BK182</f>
        <v>0</v>
      </c>
      <c r="K182" s="205"/>
      <c r="L182" s="210"/>
      <c r="M182" s="211"/>
      <c r="N182" s="212"/>
      <c r="O182" s="212"/>
      <c r="P182" s="213">
        <f>SUM(P183:P196)</f>
        <v>0</v>
      </c>
      <c r="Q182" s="212"/>
      <c r="R182" s="213">
        <f>SUM(R183:R196)</f>
        <v>0.011340000000000001</v>
      </c>
      <c r="S182" s="212"/>
      <c r="T182" s="214">
        <f>SUM(T183:T196)</f>
        <v>0</v>
      </c>
      <c r="AR182" s="215" t="s">
        <v>83</v>
      </c>
      <c r="AT182" s="216" t="s">
        <v>75</v>
      </c>
      <c r="AU182" s="216" t="s">
        <v>83</v>
      </c>
      <c r="AY182" s="215" t="s">
        <v>165</v>
      </c>
      <c r="BK182" s="217">
        <f>SUM(BK183:BK196)</f>
        <v>0</v>
      </c>
    </row>
    <row r="183" s="1" customFormat="1" ht="16.5" customHeight="1">
      <c r="B183" s="39"/>
      <c r="C183" s="220" t="s">
        <v>294</v>
      </c>
      <c r="D183" s="220" t="s">
        <v>167</v>
      </c>
      <c r="E183" s="221" t="s">
        <v>2482</v>
      </c>
      <c r="F183" s="222" t="s">
        <v>2483</v>
      </c>
      <c r="G183" s="223" t="s">
        <v>197</v>
      </c>
      <c r="H183" s="224">
        <v>18</v>
      </c>
      <c r="I183" s="225"/>
      <c r="J183" s="226">
        <f>ROUND(I183*H183,2)</f>
        <v>0</v>
      </c>
      <c r="K183" s="222" t="s">
        <v>171</v>
      </c>
      <c r="L183" s="44"/>
      <c r="M183" s="227" t="s">
        <v>19</v>
      </c>
      <c r="N183" s="228" t="s">
        <v>47</v>
      </c>
      <c r="O183" s="84"/>
      <c r="P183" s="229">
        <f>O183*H183</f>
        <v>0</v>
      </c>
      <c r="Q183" s="229">
        <v>8.0000000000000007E-05</v>
      </c>
      <c r="R183" s="229">
        <f>Q183*H183</f>
        <v>0.0014400000000000001</v>
      </c>
      <c r="S183" s="229">
        <v>0</v>
      </c>
      <c r="T183" s="230">
        <f>S183*H183</f>
        <v>0</v>
      </c>
      <c r="AR183" s="231" t="s">
        <v>172</v>
      </c>
      <c r="AT183" s="231" t="s">
        <v>167</v>
      </c>
      <c r="AU183" s="231" t="s">
        <v>85</v>
      </c>
      <c r="AY183" s="18" t="s">
        <v>165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8" t="s">
        <v>83</v>
      </c>
      <c r="BK183" s="232">
        <f>ROUND(I183*H183,2)</f>
        <v>0</v>
      </c>
      <c r="BL183" s="18" t="s">
        <v>172</v>
      </c>
      <c r="BM183" s="231" t="s">
        <v>2484</v>
      </c>
    </row>
    <row r="184" s="1" customFormat="1">
      <c r="B184" s="39"/>
      <c r="C184" s="40"/>
      <c r="D184" s="233" t="s">
        <v>174</v>
      </c>
      <c r="E184" s="40"/>
      <c r="F184" s="234" t="s">
        <v>2485</v>
      </c>
      <c r="G184" s="40"/>
      <c r="H184" s="40"/>
      <c r="I184" s="146"/>
      <c r="J184" s="40"/>
      <c r="K184" s="40"/>
      <c r="L184" s="44"/>
      <c r="M184" s="235"/>
      <c r="N184" s="84"/>
      <c r="O184" s="84"/>
      <c r="P184" s="84"/>
      <c r="Q184" s="84"/>
      <c r="R184" s="84"/>
      <c r="S184" s="84"/>
      <c r="T184" s="85"/>
      <c r="AT184" s="18" t="s">
        <v>174</v>
      </c>
      <c r="AU184" s="18" t="s">
        <v>85</v>
      </c>
    </row>
    <row r="185" s="12" customFormat="1">
      <c r="B185" s="236"/>
      <c r="C185" s="237"/>
      <c r="D185" s="233" t="s">
        <v>176</v>
      </c>
      <c r="E185" s="238" t="s">
        <v>19</v>
      </c>
      <c r="F185" s="239" t="s">
        <v>2486</v>
      </c>
      <c r="G185" s="237"/>
      <c r="H185" s="238" t="s">
        <v>19</v>
      </c>
      <c r="I185" s="240"/>
      <c r="J185" s="237"/>
      <c r="K185" s="237"/>
      <c r="L185" s="241"/>
      <c r="M185" s="242"/>
      <c r="N185" s="243"/>
      <c r="O185" s="243"/>
      <c r="P185" s="243"/>
      <c r="Q185" s="243"/>
      <c r="R185" s="243"/>
      <c r="S185" s="243"/>
      <c r="T185" s="244"/>
      <c r="AT185" s="245" t="s">
        <v>176</v>
      </c>
      <c r="AU185" s="245" t="s">
        <v>85</v>
      </c>
      <c r="AV185" s="12" t="s">
        <v>83</v>
      </c>
      <c r="AW185" s="12" t="s">
        <v>37</v>
      </c>
      <c r="AX185" s="12" t="s">
        <v>76</v>
      </c>
      <c r="AY185" s="245" t="s">
        <v>165</v>
      </c>
    </row>
    <row r="186" s="13" customFormat="1">
      <c r="B186" s="246"/>
      <c r="C186" s="247"/>
      <c r="D186" s="233" t="s">
        <v>176</v>
      </c>
      <c r="E186" s="248" t="s">
        <v>19</v>
      </c>
      <c r="F186" s="249" t="s">
        <v>294</v>
      </c>
      <c r="G186" s="247"/>
      <c r="H186" s="250">
        <v>18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AT186" s="256" t="s">
        <v>176</v>
      </c>
      <c r="AU186" s="256" t="s">
        <v>85</v>
      </c>
      <c r="AV186" s="13" t="s">
        <v>85</v>
      </c>
      <c r="AW186" s="13" t="s">
        <v>37</v>
      </c>
      <c r="AX186" s="13" t="s">
        <v>76</v>
      </c>
      <c r="AY186" s="256" t="s">
        <v>165</v>
      </c>
    </row>
    <row r="187" s="14" customFormat="1">
      <c r="B187" s="257"/>
      <c r="C187" s="258"/>
      <c r="D187" s="233" t="s">
        <v>176</v>
      </c>
      <c r="E187" s="259" t="s">
        <v>19</v>
      </c>
      <c r="F187" s="260" t="s">
        <v>181</v>
      </c>
      <c r="G187" s="258"/>
      <c r="H187" s="261">
        <v>18</v>
      </c>
      <c r="I187" s="262"/>
      <c r="J187" s="258"/>
      <c r="K187" s="258"/>
      <c r="L187" s="263"/>
      <c r="M187" s="264"/>
      <c r="N187" s="265"/>
      <c r="O187" s="265"/>
      <c r="P187" s="265"/>
      <c r="Q187" s="265"/>
      <c r="R187" s="265"/>
      <c r="S187" s="265"/>
      <c r="T187" s="266"/>
      <c r="AT187" s="267" t="s">
        <v>176</v>
      </c>
      <c r="AU187" s="267" t="s">
        <v>85</v>
      </c>
      <c r="AV187" s="14" t="s">
        <v>172</v>
      </c>
      <c r="AW187" s="14" t="s">
        <v>37</v>
      </c>
      <c r="AX187" s="14" t="s">
        <v>83</v>
      </c>
      <c r="AY187" s="267" t="s">
        <v>165</v>
      </c>
    </row>
    <row r="188" s="1" customFormat="1" ht="16.5" customHeight="1">
      <c r="B188" s="39"/>
      <c r="C188" s="220" t="s">
        <v>300</v>
      </c>
      <c r="D188" s="220" t="s">
        <v>167</v>
      </c>
      <c r="E188" s="221" t="s">
        <v>920</v>
      </c>
      <c r="F188" s="222" t="s">
        <v>921</v>
      </c>
      <c r="G188" s="223" t="s">
        <v>197</v>
      </c>
      <c r="H188" s="224">
        <v>18</v>
      </c>
      <c r="I188" s="225"/>
      <c r="J188" s="226">
        <f>ROUND(I188*H188,2)</f>
        <v>0</v>
      </c>
      <c r="K188" s="222" t="s">
        <v>171</v>
      </c>
      <c r="L188" s="44"/>
      <c r="M188" s="227" t="s">
        <v>19</v>
      </c>
      <c r="N188" s="228" t="s">
        <v>47</v>
      </c>
      <c r="O188" s="84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AR188" s="231" t="s">
        <v>172</v>
      </c>
      <c r="AT188" s="231" t="s">
        <v>167</v>
      </c>
      <c r="AU188" s="231" t="s">
        <v>85</v>
      </c>
      <c r="AY188" s="18" t="s">
        <v>165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8" t="s">
        <v>83</v>
      </c>
      <c r="BK188" s="232">
        <f>ROUND(I188*H188,2)</f>
        <v>0</v>
      </c>
      <c r="BL188" s="18" t="s">
        <v>172</v>
      </c>
      <c r="BM188" s="231" t="s">
        <v>2487</v>
      </c>
    </row>
    <row r="189" s="1" customFormat="1">
      <c r="B189" s="39"/>
      <c r="C189" s="40"/>
      <c r="D189" s="233" t="s">
        <v>174</v>
      </c>
      <c r="E189" s="40"/>
      <c r="F189" s="234" t="s">
        <v>923</v>
      </c>
      <c r="G189" s="40"/>
      <c r="H189" s="40"/>
      <c r="I189" s="146"/>
      <c r="J189" s="40"/>
      <c r="K189" s="40"/>
      <c r="L189" s="44"/>
      <c r="M189" s="235"/>
      <c r="N189" s="84"/>
      <c r="O189" s="84"/>
      <c r="P189" s="84"/>
      <c r="Q189" s="84"/>
      <c r="R189" s="84"/>
      <c r="S189" s="84"/>
      <c r="T189" s="85"/>
      <c r="AT189" s="18" t="s">
        <v>174</v>
      </c>
      <c r="AU189" s="18" t="s">
        <v>85</v>
      </c>
    </row>
    <row r="190" s="13" customFormat="1">
      <c r="B190" s="246"/>
      <c r="C190" s="247"/>
      <c r="D190" s="233" t="s">
        <v>176</v>
      </c>
      <c r="E190" s="248" t="s">
        <v>19</v>
      </c>
      <c r="F190" s="249" t="s">
        <v>294</v>
      </c>
      <c r="G190" s="247"/>
      <c r="H190" s="250">
        <v>18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AT190" s="256" t="s">
        <v>176</v>
      </c>
      <c r="AU190" s="256" t="s">
        <v>85</v>
      </c>
      <c r="AV190" s="13" t="s">
        <v>85</v>
      </c>
      <c r="AW190" s="13" t="s">
        <v>37</v>
      </c>
      <c r="AX190" s="13" t="s">
        <v>76</v>
      </c>
      <c r="AY190" s="256" t="s">
        <v>165</v>
      </c>
    </row>
    <row r="191" s="14" customFormat="1">
      <c r="B191" s="257"/>
      <c r="C191" s="258"/>
      <c r="D191" s="233" t="s">
        <v>176</v>
      </c>
      <c r="E191" s="259" t="s">
        <v>19</v>
      </c>
      <c r="F191" s="260" t="s">
        <v>181</v>
      </c>
      <c r="G191" s="258"/>
      <c r="H191" s="261">
        <v>18</v>
      </c>
      <c r="I191" s="262"/>
      <c r="J191" s="258"/>
      <c r="K191" s="258"/>
      <c r="L191" s="263"/>
      <c r="M191" s="264"/>
      <c r="N191" s="265"/>
      <c r="O191" s="265"/>
      <c r="P191" s="265"/>
      <c r="Q191" s="265"/>
      <c r="R191" s="265"/>
      <c r="S191" s="265"/>
      <c r="T191" s="266"/>
      <c r="AT191" s="267" t="s">
        <v>176</v>
      </c>
      <c r="AU191" s="267" t="s">
        <v>85</v>
      </c>
      <c r="AV191" s="14" t="s">
        <v>172</v>
      </c>
      <c r="AW191" s="14" t="s">
        <v>37</v>
      </c>
      <c r="AX191" s="14" t="s">
        <v>83</v>
      </c>
      <c r="AY191" s="267" t="s">
        <v>165</v>
      </c>
    </row>
    <row r="192" s="1" customFormat="1" ht="16.5" customHeight="1">
      <c r="B192" s="39"/>
      <c r="C192" s="220" t="s">
        <v>308</v>
      </c>
      <c r="D192" s="220" t="s">
        <v>167</v>
      </c>
      <c r="E192" s="221" t="s">
        <v>550</v>
      </c>
      <c r="F192" s="222" t="s">
        <v>551</v>
      </c>
      <c r="G192" s="223" t="s">
        <v>170</v>
      </c>
      <c r="H192" s="224">
        <v>27.5</v>
      </c>
      <c r="I192" s="225"/>
      <c r="J192" s="226">
        <f>ROUND(I192*H192,2)</f>
        <v>0</v>
      </c>
      <c r="K192" s="222" t="s">
        <v>171</v>
      </c>
      <c r="L192" s="44"/>
      <c r="M192" s="227" t="s">
        <v>19</v>
      </c>
      <c r="N192" s="228" t="s">
        <v>47</v>
      </c>
      <c r="O192" s="84"/>
      <c r="P192" s="229">
        <f>O192*H192</f>
        <v>0</v>
      </c>
      <c r="Q192" s="229">
        <v>0.00036000000000000002</v>
      </c>
      <c r="R192" s="229">
        <f>Q192*H192</f>
        <v>0.0099000000000000008</v>
      </c>
      <c r="S192" s="229">
        <v>0</v>
      </c>
      <c r="T192" s="230">
        <f>S192*H192</f>
        <v>0</v>
      </c>
      <c r="AR192" s="231" t="s">
        <v>172</v>
      </c>
      <c r="AT192" s="231" t="s">
        <v>167</v>
      </c>
      <c r="AU192" s="231" t="s">
        <v>85</v>
      </c>
      <c r="AY192" s="18" t="s">
        <v>165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8" t="s">
        <v>83</v>
      </c>
      <c r="BK192" s="232">
        <f>ROUND(I192*H192,2)</f>
        <v>0</v>
      </c>
      <c r="BL192" s="18" t="s">
        <v>172</v>
      </c>
      <c r="BM192" s="231" t="s">
        <v>2415</v>
      </c>
    </row>
    <row r="193" s="1" customFormat="1">
      <c r="B193" s="39"/>
      <c r="C193" s="40"/>
      <c r="D193" s="233" t="s">
        <v>174</v>
      </c>
      <c r="E193" s="40"/>
      <c r="F193" s="234" t="s">
        <v>553</v>
      </c>
      <c r="G193" s="40"/>
      <c r="H193" s="40"/>
      <c r="I193" s="146"/>
      <c r="J193" s="40"/>
      <c r="K193" s="40"/>
      <c r="L193" s="44"/>
      <c r="M193" s="235"/>
      <c r="N193" s="84"/>
      <c r="O193" s="84"/>
      <c r="P193" s="84"/>
      <c r="Q193" s="84"/>
      <c r="R193" s="84"/>
      <c r="S193" s="84"/>
      <c r="T193" s="85"/>
      <c r="AT193" s="18" t="s">
        <v>174</v>
      </c>
      <c r="AU193" s="18" t="s">
        <v>85</v>
      </c>
    </row>
    <row r="194" s="12" customFormat="1">
      <c r="B194" s="236"/>
      <c r="C194" s="237"/>
      <c r="D194" s="233" t="s">
        <v>176</v>
      </c>
      <c r="E194" s="238" t="s">
        <v>19</v>
      </c>
      <c r="F194" s="239" t="s">
        <v>2488</v>
      </c>
      <c r="G194" s="237"/>
      <c r="H194" s="238" t="s">
        <v>19</v>
      </c>
      <c r="I194" s="240"/>
      <c r="J194" s="237"/>
      <c r="K194" s="237"/>
      <c r="L194" s="241"/>
      <c r="M194" s="242"/>
      <c r="N194" s="243"/>
      <c r="O194" s="243"/>
      <c r="P194" s="243"/>
      <c r="Q194" s="243"/>
      <c r="R194" s="243"/>
      <c r="S194" s="243"/>
      <c r="T194" s="244"/>
      <c r="AT194" s="245" t="s">
        <v>176</v>
      </c>
      <c r="AU194" s="245" t="s">
        <v>85</v>
      </c>
      <c r="AV194" s="12" t="s">
        <v>83</v>
      </c>
      <c r="AW194" s="12" t="s">
        <v>37</v>
      </c>
      <c r="AX194" s="12" t="s">
        <v>76</v>
      </c>
      <c r="AY194" s="245" t="s">
        <v>165</v>
      </c>
    </row>
    <row r="195" s="13" customFormat="1">
      <c r="B195" s="246"/>
      <c r="C195" s="247"/>
      <c r="D195" s="233" t="s">
        <v>176</v>
      </c>
      <c r="E195" s="248" t="s">
        <v>19</v>
      </c>
      <c r="F195" s="249" t="s">
        <v>2489</v>
      </c>
      <c r="G195" s="247"/>
      <c r="H195" s="250">
        <v>27.5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AT195" s="256" t="s">
        <v>176</v>
      </c>
      <c r="AU195" s="256" t="s">
        <v>85</v>
      </c>
      <c r="AV195" s="13" t="s">
        <v>85</v>
      </c>
      <c r="AW195" s="13" t="s">
        <v>37</v>
      </c>
      <c r="AX195" s="13" t="s">
        <v>76</v>
      </c>
      <c r="AY195" s="256" t="s">
        <v>165</v>
      </c>
    </row>
    <row r="196" s="14" customFormat="1">
      <c r="B196" s="257"/>
      <c r="C196" s="258"/>
      <c r="D196" s="233" t="s">
        <v>176</v>
      </c>
      <c r="E196" s="259" t="s">
        <v>19</v>
      </c>
      <c r="F196" s="260" t="s">
        <v>181</v>
      </c>
      <c r="G196" s="258"/>
      <c r="H196" s="261">
        <v>27.5</v>
      </c>
      <c r="I196" s="262"/>
      <c r="J196" s="258"/>
      <c r="K196" s="258"/>
      <c r="L196" s="263"/>
      <c r="M196" s="264"/>
      <c r="N196" s="265"/>
      <c r="O196" s="265"/>
      <c r="P196" s="265"/>
      <c r="Q196" s="265"/>
      <c r="R196" s="265"/>
      <c r="S196" s="265"/>
      <c r="T196" s="266"/>
      <c r="AT196" s="267" t="s">
        <v>176</v>
      </c>
      <c r="AU196" s="267" t="s">
        <v>85</v>
      </c>
      <c r="AV196" s="14" t="s">
        <v>172</v>
      </c>
      <c r="AW196" s="14" t="s">
        <v>37</v>
      </c>
      <c r="AX196" s="14" t="s">
        <v>83</v>
      </c>
      <c r="AY196" s="267" t="s">
        <v>165</v>
      </c>
    </row>
    <row r="197" s="11" customFormat="1" ht="22.8" customHeight="1">
      <c r="B197" s="204"/>
      <c r="C197" s="205"/>
      <c r="D197" s="206" t="s">
        <v>75</v>
      </c>
      <c r="E197" s="218" t="s">
        <v>601</v>
      </c>
      <c r="F197" s="218" t="s">
        <v>602</v>
      </c>
      <c r="G197" s="205"/>
      <c r="H197" s="205"/>
      <c r="I197" s="208"/>
      <c r="J197" s="219">
        <f>BK197</f>
        <v>0</v>
      </c>
      <c r="K197" s="205"/>
      <c r="L197" s="210"/>
      <c r="M197" s="211"/>
      <c r="N197" s="212"/>
      <c r="O197" s="212"/>
      <c r="P197" s="213">
        <f>SUM(P198:P228)</f>
        <v>0</v>
      </c>
      <c r="Q197" s="212"/>
      <c r="R197" s="213">
        <f>SUM(R198:R228)</f>
        <v>0</v>
      </c>
      <c r="S197" s="212"/>
      <c r="T197" s="214">
        <f>SUM(T198:T228)</f>
        <v>0</v>
      </c>
      <c r="AR197" s="215" t="s">
        <v>83</v>
      </c>
      <c r="AT197" s="216" t="s">
        <v>75</v>
      </c>
      <c r="AU197" s="216" t="s">
        <v>83</v>
      </c>
      <c r="AY197" s="215" t="s">
        <v>165</v>
      </c>
      <c r="BK197" s="217">
        <f>SUM(BK198:BK228)</f>
        <v>0</v>
      </c>
    </row>
    <row r="198" s="1" customFormat="1" ht="16.5" customHeight="1">
      <c r="B198" s="39"/>
      <c r="C198" s="220" t="s">
        <v>7</v>
      </c>
      <c r="D198" s="220" t="s">
        <v>167</v>
      </c>
      <c r="E198" s="221" t="s">
        <v>604</v>
      </c>
      <c r="F198" s="222" t="s">
        <v>605</v>
      </c>
      <c r="G198" s="223" t="s">
        <v>271</v>
      </c>
      <c r="H198" s="224">
        <v>10.869999999999999</v>
      </c>
      <c r="I198" s="225"/>
      <c r="J198" s="226">
        <f>ROUND(I198*H198,2)</f>
        <v>0</v>
      </c>
      <c r="K198" s="222" t="s">
        <v>171</v>
      </c>
      <c r="L198" s="44"/>
      <c r="M198" s="227" t="s">
        <v>19</v>
      </c>
      <c r="N198" s="228" t="s">
        <v>47</v>
      </c>
      <c r="O198" s="84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AR198" s="231" t="s">
        <v>172</v>
      </c>
      <c r="AT198" s="231" t="s">
        <v>167</v>
      </c>
      <c r="AU198" s="231" t="s">
        <v>85</v>
      </c>
      <c r="AY198" s="18" t="s">
        <v>165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8" t="s">
        <v>83</v>
      </c>
      <c r="BK198" s="232">
        <f>ROUND(I198*H198,2)</f>
        <v>0</v>
      </c>
      <c r="BL198" s="18" t="s">
        <v>172</v>
      </c>
      <c r="BM198" s="231" t="s">
        <v>2438</v>
      </c>
    </row>
    <row r="199" s="1" customFormat="1">
      <c r="B199" s="39"/>
      <c r="C199" s="40"/>
      <c r="D199" s="233" t="s">
        <v>174</v>
      </c>
      <c r="E199" s="40"/>
      <c r="F199" s="234" t="s">
        <v>607</v>
      </c>
      <c r="G199" s="40"/>
      <c r="H199" s="40"/>
      <c r="I199" s="146"/>
      <c r="J199" s="40"/>
      <c r="K199" s="40"/>
      <c r="L199" s="44"/>
      <c r="M199" s="235"/>
      <c r="N199" s="84"/>
      <c r="O199" s="84"/>
      <c r="P199" s="84"/>
      <c r="Q199" s="84"/>
      <c r="R199" s="84"/>
      <c r="S199" s="84"/>
      <c r="T199" s="85"/>
      <c r="AT199" s="18" t="s">
        <v>174</v>
      </c>
      <c r="AU199" s="18" t="s">
        <v>85</v>
      </c>
    </row>
    <row r="200" s="12" customFormat="1">
      <c r="B200" s="236"/>
      <c r="C200" s="237"/>
      <c r="D200" s="233" t="s">
        <v>176</v>
      </c>
      <c r="E200" s="238" t="s">
        <v>19</v>
      </c>
      <c r="F200" s="239" t="s">
        <v>608</v>
      </c>
      <c r="G200" s="237"/>
      <c r="H200" s="238" t="s">
        <v>19</v>
      </c>
      <c r="I200" s="240"/>
      <c r="J200" s="237"/>
      <c r="K200" s="237"/>
      <c r="L200" s="241"/>
      <c r="M200" s="242"/>
      <c r="N200" s="243"/>
      <c r="O200" s="243"/>
      <c r="P200" s="243"/>
      <c r="Q200" s="243"/>
      <c r="R200" s="243"/>
      <c r="S200" s="243"/>
      <c r="T200" s="244"/>
      <c r="AT200" s="245" t="s">
        <v>176</v>
      </c>
      <c r="AU200" s="245" t="s">
        <v>85</v>
      </c>
      <c r="AV200" s="12" t="s">
        <v>83</v>
      </c>
      <c r="AW200" s="12" t="s">
        <v>37</v>
      </c>
      <c r="AX200" s="12" t="s">
        <v>76</v>
      </c>
      <c r="AY200" s="245" t="s">
        <v>165</v>
      </c>
    </row>
    <row r="201" s="13" customFormat="1">
      <c r="B201" s="246"/>
      <c r="C201" s="247"/>
      <c r="D201" s="233" t="s">
        <v>176</v>
      </c>
      <c r="E201" s="248" t="s">
        <v>19</v>
      </c>
      <c r="F201" s="249" t="s">
        <v>2490</v>
      </c>
      <c r="G201" s="247"/>
      <c r="H201" s="250">
        <v>2.46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AT201" s="256" t="s">
        <v>176</v>
      </c>
      <c r="AU201" s="256" t="s">
        <v>85</v>
      </c>
      <c r="AV201" s="13" t="s">
        <v>85</v>
      </c>
      <c r="AW201" s="13" t="s">
        <v>37</v>
      </c>
      <c r="AX201" s="13" t="s">
        <v>76</v>
      </c>
      <c r="AY201" s="256" t="s">
        <v>165</v>
      </c>
    </row>
    <row r="202" s="13" customFormat="1">
      <c r="B202" s="246"/>
      <c r="C202" s="247"/>
      <c r="D202" s="233" t="s">
        <v>176</v>
      </c>
      <c r="E202" s="248" t="s">
        <v>19</v>
      </c>
      <c r="F202" s="249" t="s">
        <v>2491</v>
      </c>
      <c r="G202" s="247"/>
      <c r="H202" s="250">
        <v>0.35999999999999999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AT202" s="256" t="s">
        <v>176</v>
      </c>
      <c r="AU202" s="256" t="s">
        <v>85</v>
      </c>
      <c r="AV202" s="13" t="s">
        <v>85</v>
      </c>
      <c r="AW202" s="13" t="s">
        <v>37</v>
      </c>
      <c r="AX202" s="13" t="s">
        <v>76</v>
      </c>
      <c r="AY202" s="256" t="s">
        <v>165</v>
      </c>
    </row>
    <row r="203" s="13" customFormat="1">
      <c r="B203" s="246"/>
      <c r="C203" s="247"/>
      <c r="D203" s="233" t="s">
        <v>176</v>
      </c>
      <c r="E203" s="248" t="s">
        <v>19</v>
      </c>
      <c r="F203" s="249" t="s">
        <v>2492</v>
      </c>
      <c r="G203" s="247"/>
      <c r="H203" s="250">
        <v>8.0500000000000007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AT203" s="256" t="s">
        <v>176</v>
      </c>
      <c r="AU203" s="256" t="s">
        <v>85</v>
      </c>
      <c r="AV203" s="13" t="s">
        <v>85</v>
      </c>
      <c r="AW203" s="13" t="s">
        <v>37</v>
      </c>
      <c r="AX203" s="13" t="s">
        <v>76</v>
      </c>
      <c r="AY203" s="256" t="s">
        <v>165</v>
      </c>
    </row>
    <row r="204" s="14" customFormat="1">
      <c r="B204" s="257"/>
      <c r="C204" s="258"/>
      <c r="D204" s="233" t="s">
        <v>176</v>
      </c>
      <c r="E204" s="259" t="s">
        <v>19</v>
      </c>
      <c r="F204" s="260" t="s">
        <v>181</v>
      </c>
      <c r="G204" s="258"/>
      <c r="H204" s="261">
        <v>10.869999999999999</v>
      </c>
      <c r="I204" s="262"/>
      <c r="J204" s="258"/>
      <c r="K204" s="258"/>
      <c r="L204" s="263"/>
      <c r="M204" s="264"/>
      <c r="N204" s="265"/>
      <c r="O204" s="265"/>
      <c r="P204" s="265"/>
      <c r="Q204" s="265"/>
      <c r="R204" s="265"/>
      <c r="S204" s="265"/>
      <c r="T204" s="266"/>
      <c r="AT204" s="267" t="s">
        <v>176</v>
      </c>
      <c r="AU204" s="267" t="s">
        <v>85</v>
      </c>
      <c r="AV204" s="14" t="s">
        <v>172</v>
      </c>
      <c r="AW204" s="14" t="s">
        <v>37</v>
      </c>
      <c r="AX204" s="14" t="s">
        <v>83</v>
      </c>
      <c r="AY204" s="267" t="s">
        <v>165</v>
      </c>
    </row>
    <row r="205" s="1" customFormat="1" ht="16.5" customHeight="1">
      <c r="B205" s="39"/>
      <c r="C205" s="220" t="s">
        <v>321</v>
      </c>
      <c r="D205" s="220" t="s">
        <v>167</v>
      </c>
      <c r="E205" s="221" t="s">
        <v>613</v>
      </c>
      <c r="F205" s="222" t="s">
        <v>614</v>
      </c>
      <c r="G205" s="223" t="s">
        <v>271</v>
      </c>
      <c r="H205" s="224">
        <v>76.090000000000003</v>
      </c>
      <c r="I205" s="225"/>
      <c r="J205" s="226">
        <f>ROUND(I205*H205,2)</f>
        <v>0</v>
      </c>
      <c r="K205" s="222" t="s">
        <v>171</v>
      </c>
      <c r="L205" s="44"/>
      <c r="M205" s="227" t="s">
        <v>19</v>
      </c>
      <c r="N205" s="228" t="s">
        <v>47</v>
      </c>
      <c r="O205" s="84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AR205" s="231" t="s">
        <v>172</v>
      </c>
      <c r="AT205" s="231" t="s">
        <v>167</v>
      </c>
      <c r="AU205" s="231" t="s">
        <v>85</v>
      </c>
      <c r="AY205" s="18" t="s">
        <v>165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8" t="s">
        <v>83</v>
      </c>
      <c r="BK205" s="232">
        <f>ROUND(I205*H205,2)</f>
        <v>0</v>
      </c>
      <c r="BL205" s="18" t="s">
        <v>172</v>
      </c>
      <c r="BM205" s="231" t="s">
        <v>2443</v>
      </c>
    </row>
    <row r="206" s="1" customFormat="1">
      <c r="B206" s="39"/>
      <c r="C206" s="40"/>
      <c r="D206" s="233" t="s">
        <v>174</v>
      </c>
      <c r="E206" s="40"/>
      <c r="F206" s="234" t="s">
        <v>616</v>
      </c>
      <c r="G206" s="40"/>
      <c r="H206" s="40"/>
      <c r="I206" s="146"/>
      <c r="J206" s="40"/>
      <c r="K206" s="40"/>
      <c r="L206" s="44"/>
      <c r="M206" s="235"/>
      <c r="N206" s="84"/>
      <c r="O206" s="84"/>
      <c r="P206" s="84"/>
      <c r="Q206" s="84"/>
      <c r="R206" s="84"/>
      <c r="S206" s="84"/>
      <c r="T206" s="85"/>
      <c r="AT206" s="18" t="s">
        <v>174</v>
      </c>
      <c r="AU206" s="18" t="s">
        <v>85</v>
      </c>
    </row>
    <row r="207" s="12" customFormat="1">
      <c r="B207" s="236"/>
      <c r="C207" s="237"/>
      <c r="D207" s="233" t="s">
        <v>176</v>
      </c>
      <c r="E207" s="238" t="s">
        <v>19</v>
      </c>
      <c r="F207" s="239" t="s">
        <v>617</v>
      </c>
      <c r="G207" s="237"/>
      <c r="H207" s="238" t="s">
        <v>19</v>
      </c>
      <c r="I207" s="240"/>
      <c r="J207" s="237"/>
      <c r="K207" s="237"/>
      <c r="L207" s="241"/>
      <c r="M207" s="242"/>
      <c r="N207" s="243"/>
      <c r="O207" s="243"/>
      <c r="P207" s="243"/>
      <c r="Q207" s="243"/>
      <c r="R207" s="243"/>
      <c r="S207" s="243"/>
      <c r="T207" s="244"/>
      <c r="AT207" s="245" t="s">
        <v>176</v>
      </c>
      <c r="AU207" s="245" t="s">
        <v>85</v>
      </c>
      <c r="AV207" s="12" t="s">
        <v>83</v>
      </c>
      <c r="AW207" s="12" t="s">
        <v>37</v>
      </c>
      <c r="AX207" s="12" t="s">
        <v>76</v>
      </c>
      <c r="AY207" s="245" t="s">
        <v>165</v>
      </c>
    </row>
    <row r="208" s="13" customFormat="1">
      <c r="B208" s="246"/>
      <c r="C208" s="247"/>
      <c r="D208" s="233" t="s">
        <v>176</v>
      </c>
      <c r="E208" s="248" t="s">
        <v>19</v>
      </c>
      <c r="F208" s="249" t="s">
        <v>2493</v>
      </c>
      <c r="G208" s="247"/>
      <c r="H208" s="250">
        <v>76.090000000000003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AT208" s="256" t="s">
        <v>176</v>
      </c>
      <c r="AU208" s="256" t="s">
        <v>85</v>
      </c>
      <c r="AV208" s="13" t="s">
        <v>85</v>
      </c>
      <c r="AW208" s="13" t="s">
        <v>37</v>
      </c>
      <c r="AX208" s="13" t="s">
        <v>76</v>
      </c>
      <c r="AY208" s="256" t="s">
        <v>165</v>
      </c>
    </row>
    <row r="209" s="14" customFormat="1">
      <c r="B209" s="257"/>
      <c r="C209" s="258"/>
      <c r="D209" s="233" t="s">
        <v>176</v>
      </c>
      <c r="E209" s="259" t="s">
        <v>19</v>
      </c>
      <c r="F209" s="260" t="s">
        <v>181</v>
      </c>
      <c r="G209" s="258"/>
      <c r="H209" s="261">
        <v>76.090000000000003</v>
      </c>
      <c r="I209" s="262"/>
      <c r="J209" s="258"/>
      <c r="K209" s="258"/>
      <c r="L209" s="263"/>
      <c r="M209" s="264"/>
      <c r="N209" s="265"/>
      <c r="O209" s="265"/>
      <c r="P209" s="265"/>
      <c r="Q209" s="265"/>
      <c r="R209" s="265"/>
      <c r="S209" s="265"/>
      <c r="T209" s="266"/>
      <c r="AT209" s="267" t="s">
        <v>176</v>
      </c>
      <c r="AU209" s="267" t="s">
        <v>85</v>
      </c>
      <c r="AV209" s="14" t="s">
        <v>172</v>
      </c>
      <c r="AW209" s="14" t="s">
        <v>37</v>
      </c>
      <c r="AX209" s="14" t="s">
        <v>83</v>
      </c>
      <c r="AY209" s="267" t="s">
        <v>165</v>
      </c>
    </row>
    <row r="210" s="1" customFormat="1" ht="16.5" customHeight="1">
      <c r="B210" s="39"/>
      <c r="C210" s="220" t="s">
        <v>328</v>
      </c>
      <c r="D210" s="220" t="s">
        <v>167</v>
      </c>
      <c r="E210" s="221" t="s">
        <v>620</v>
      </c>
      <c r="F210" s="222" t="s">
        <v>621</v>
      </c>
      <c r="G210" s="223" t="s">
        <v>271</v>
      </c>
      <c r="H210" s="224">
        <v>10.869999999999999</v>
      </c>
      <c r="I210" s="225"/>
      <c r="J210" s="226">
        <f>ROUND(I210*H210,2)</f>
        <v>0</v>
      </c>
      <c r="K210" s="222" t="s">
        <v>171</v>
      </c>
      <c r="L210" s="44"/>
      <c r="M210" s="227" t="s">
        <v>19</v>
      </c>
      <c r="N210" s="228" t="s">
        <v>47</v>
      </c>
      <c r="O210" s="84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AR210" s="231" t="s">
        <v>172</v>
      </c>
      <c r="AT210" s="231" t="s">
        <v>167</v>
      </c>
      <c r="AU210" s="231" t="s">
        <v>85</v>
      </c>
      <c r="AY210" s="18" t="s">
        <v>165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8" t="s">
        <v>83</v>
      </c>
      <c r="BK210" s="232">
        <f>ROUND(I210*H210,2)</f>
        <v>0</v>
      </c>
      <c r="BL210" s="18" t="s">
        <v>172</v>
      </c>
      <c r="BM210" s="231" t="s">
        <v>2445</v>
      </c>
    </row>
    <row r="211" s="1" customFormat="1">
      <c r="B211" s="39"/>
      <c r="C211" s="40"/>
      <c r="D211" s="233" t="s">
        <v>174</v>
      </c>
      <c r="E211" s="40"/>
      <c r="F211" s="234" t="s">
        <v>623</v>
      </c>
      <c r="G211" s="40"/>
      <c r="H211" s="40"/>
      <c r="I211" s="146"/>
      <c r="J211" s="40"/>
      <c r="K211" s="40"/>
      <c r="L211" s="44"/>
      <c r="M211" s="235"/>
      <c r="N211" s="84"/>
      <c r="O211" s="84"/>
      <c r="P211" s="84"/>
      <c r="Q211" s="84"/>
      <c r="R211" s="84"/>
      <c r="S211" s="84"/>
      <c r="T211" s="85"/>
      <c r="AT211" s="18" t="s">
        <v>174</v>
      </c>
      <c r="AU211" s="18" t="s">
        <v>85</v>
      </c>
    </row>
    <row r="212" s="13" customFormat="1">
      <c r="B212" s="246"/>
      <c r="C212" s="247"/>
      <c r="D212" s="233" t="s">
        <v>176</v>
      </c>
      <c r="E212" s="248" t="s">
        <v>19</v>
      </c>
      <c r="F212" s="249" t="s">
        <v>2494</v>
      </c>
      <c r="G212" s="247"/>
      <c r="H212" s="250">
        <v>10.869999999999999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AT212" s="256" t="s">
        <v>176</v>
      </c>
      <c r="AU212" s="256" t="s">
        <v>85</v>
      </c>
      <c r="AV212" s="13" t="s">
        <v>85</v>
      </c>
      <c r="AW212" s="13" t="s">
        <v>37</v>
      </c>
      <c r="AX212" s="13" t="s">
        <v>76</v>
      </c>
      <c r="AY212" s="256" t="s">
        <v>165</v>
      </c>
    </row>
    <row r="213" s="14" customFormat="1">
      <c r="B213" s="257"/>
      <c r="C213" s="258"/>
      <c r="D213" s="233" t="s">
        <v>176</v>
      </c>
      <c r="E213" s="259" t="s">
        <v>19</v>
      </c>
      <c r="F213" s="260" t="s">
        <v>181</v>
      </c>
      <c r="G213" s="258"/>
      <c r="H213" s="261">
        <v>10.869999999999999</v>
      </c>
      <c r="I213" s="262"/>
      <c r="J213" s="258"/>
      <c r="K213" s="258"/>
      <c r="L213" s="263"/>
      <c r="M213" s="264"/>
      <c r="N213" s="265"/>
      <c r="O213" s="265"/>
      <c r="P213" s="265"/>
      <c r="Q213" s="265"/>
      <c r="R213" s="265"/>
      <c r="S213" s="265"/>
      <c r="T213" s="266"/>
      <c r="AT213" s="267" t="s">
        <v>176</v>
      </c>
      <c r="AU213" s="267" t="s">
        <v>85</v>
      </c>
      <c r="AV213" s="14" t="s">
        <v>172</v>
      </c>
      <c r="AW213" s="14" t="s">
        <v>37</v>
      </c>
      <c r="AX213" s="14" t="s">
        <v>83</v>
      </c>
      <c r="AY213" s="267" t="s">
        <v>165</v>
      </c>
    </row>
    <row r="214" s="1" customFormat="1" ht="16.5" customHeight="1">
      <c r="B214" s="39"/>
      <c r="C214" s="220" t="s">
        <v>334</v>
      </c>
      <c r="D214" s="220" t="s">
        <v>167</v>
      </c>
      <c r="E214" s="221" t="s">
        <v>626</v>
      </c>
      <c r="F214" s="222" t="s">
        <v>627</v>
      </c>
      <c r="G214" s="223" t="s">
        <v>271</v>
      </c>
      <c r="H214" s="224">
        <v>2.9060000000000001</v>
      </c>
      <c r="I214" s="225"/>
      <c r="J214" s="226">
        <f>ROUND(I214*H214,2)</f>
        <v>0</v>
      </c>
      <c r="K214" s="222" t="s">
        <v>171</v>
      </c>
      <c r="L214" s="44"/>
      <c r="M214" s="227" t="s">
        <v>19</v>
      </c>
      <c r="N214" s="228" t="s">
        <v>47</v>
      </c>
      <c r="O214" s="84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AR214" s="231" t="s">
        <v>172</v>
      </c>
      <c r="AT214" s="231" t="s">
        <v>167</v>
      </c>
      <c r="AU214" s="231" t="s">
        <v>85</v>
      </c>
      <c r="AY214" s="18" t="s">
        <v>165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8" t="s">
        <v>83</v>
      </c>
      <c r="BK214" s="232">
        <f>ROUND(I214*H214,2)</f>
        <v>0</v>
      </c>
      <c r="BL214" s="18" t="s">
        <v>172</v>
      </c>
      <c r="BM214" s="231" t="s">
        <v>2447</v>
      </c>
    </row>
    <row r="215" s="1" customFormat="1">
      <c r="B215" s="39"/>
      <c r="C215" s="40"/>
      <c r="D215" s="233" t="s">
        <v>174</v>
      </c>
      <c r="E215" s="40"/>
      <c r="F215" s="234" t="s">
        <v>629</v>
      </c>
      <c r="G215" s="40"/>
      <c r="H215" s="40"/>
      <c r="I215" s="146"/>
      <c r="J215" s="40"/>
      <c r="K215" s="40"/>
      <c r="L215" s="44"/>
      <c r="M215" s="235"/>
      <c r="N215" s="84"/>
      <c r="O215" s="84"/>
      <c r="P215" s="84"/>
      <c r="Q215" s="84"/>
      <c r="R215" s="84"/>
      <c r="S215" s="84"/>
      <c r="T215" s="85"/>
      <c r="AT215" s="18" t="s">
        <v>174</v>
      </c>
      <c r="AU215" s="18" t="s">
        <v>85</v>
      </c>
    </row>
    <row r="216" s="12" customFormat="1">
      <c r="B216" s="236"/>
      <c r="C216" s="237"/>
      <c r="D216" s="233" t="s">
        <v>176</v>
      </c>
      <c r="E216" s="238" t="s">
        <v>19</v>
      </c>
      <c r="F216" s="239" t="s">
        <v>608</v>
      </c>
      <c r="G216" s="237"/>
      <c r="H216" s="238" t="s">
        <v>19</v>
      </c>
      <c r="I216" s="240"/>
      <c r="J216" s="237"/>
      <c r="K216" s="237"/>
      <c r="L216" s="241"/>
      <c r="M216" s="242"/>
      <c r="N216" s="243"/>
      <c r="O216" s="243"/>
      <c r="P216" s="243"/>
      <c r="Q216" s="243"/>
      <c r="R216" s="243"/>
      <c r="S216" s="243"/>
      <c r="T216" s="244"/>
      <c r="AT216" s="245" t="s">
        <v>176</v>
      </c>
      <c r="AU216" s="245" t="s">
        <v>85</v>
      </c>
      <c r="AV216" s="12" t="s">
        <v>83</v>
      </c>
      <c r="AW216" s="12" t="s">
        <v>37</v>
      </c>
      <c r="AX216" s="12" t="s">
        <v>76</v>
      </c>
      <c r="AY216" s="245" t="s">
        <v>165</v>
      </c>
    </row>
    <row r="217" s="13" customFormat="1">
      <c r="B217" s="246"/>
      <c r="C217" s="247"/>
      <c r="D217" s="233" t="s">
        <v>176</v>
      </c>
      <c r="E217" s="248" t="s">
        <v>19</v>
      </c>
      <c r="F217" s="249" t="s">
        <v>2495</v>
      </c>
      <c r="G217" s="247"/>
      <c r="H217" s="250">
        <v>2.9060000000000001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AT217" s="256" t="s">
        <v>176</v>
      </c>
      <c r="AU217" s="256" t="s">
        <v>85</v>
      </c>
      <c r="AV217" s="13" t="s">
        <v>85</v>
      </c>
      <c r="AW217" s="13" t="s">
        <v>37</v>
      </c>
      <c r="AX217" s="13" t="s">
        <v>76</v>
      </c>
      <c r="AY217" s="256" t="s">
        <v>165</v>
      </c>
    </row>
    <row r="218" s="14" customFormat="1">
      <c r="B218" s="257"/>
      <c r="C218" s="258"/>
      <c r="D218" s="233" t="s">
        <v>176</v>
      </c>
      <c r="E218" s="259" t="s">
        <v>19</v>
      </c>
      <c r="F218" s="260" t="s">
        <v>181</v>
      </c>
      <c r="G218" s="258"/>
      <c r="H218" s="261">
        <v>2.9060000000000001</v>
      </c>
      <c r="I218" s="262"/>
      <c r="J218" s="258"/>
      <c r="K218" s="258"/>
      <c r="L218" s="263"/>
      <c r="M218" s="264"/>
      <c r="N218" s="265"/>
      <c r="O218" s="265"/>
      <c r="P218" s="265"/>
      <c r="Q218" s="265"/>
      <c r="R218" s="265"/>
      <c r="S218" s="265"/>
      <c r="T218" s="266"/>
      <c r="AT218" s="267" t="s">
        <v>176</v>
      </c>
      <c r="AU218" s="267" t="s">
        <v>85</v>
      </c>
      <c r="AV218" s="14" t="s">
        <v>172</v>
      </c>
      <c r="AW218" s="14" t="s">
        <v>37</v>
      </c>
      <c r="AX218" s="14" t="s">
        <v>83</v>
      </c>
      <c r="AY218" s="267" t="s">
        <v>165</v>
      </c>
    </row>
    <row r="219" s="1" customFormat="1" ht="16.5" customHeight="1">
      <c r="B219" s="39"/>
      <c r="C219" s="220" t="s">
        <v>340</v>
      </c>
      <c r="D219" s="220" t="s">
        <v>167</v>
      </c>
      <c r="E219" s="221" t="s">
        <v>632</v>
      </c>
      <c r="F219" s="222" t="s">
        <v>633</v>
      </c>
      <c r="G219" s="223" t="s">
        <v>271</v>
      </c>
      <c r="H219" s="224">
        <v>42.741999999999997</v>
      </c>
      <c r="I219" s="225"/>
      <c r="J219" s="226">
        <f>ROUND(I219*H219,2)</f>
        <v>0</v>
      </c>
      <c r="K219" s="222" t="s">
        <v>171</v>
      </c>
      <c r="L219" s="44"/>
      <c r="M219" s="227" t="s">
        <v>19</v>
      </c>
      <c r="N219" s="228" t="s">
        <v>47</v>
      </c>
      <c r="O219" s="84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AR219" s="231" t="s">
        <v>172</v>
      </c>
      <c r="AT219" s="231" t="s">
        <v>167</v>
      </c>
      <c r="AU219" s="231" t="s">
        <v>85</v>
      </c>
      <c r="AY219" s="18" t="s">
        <v>165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8" t="s">
        <v>83</v>
      </c>
      <c r="BK219" s="232">
        <f>ROUND(I219*H219,2)</f>
        <v>0</v>
      </c>
      <c r="BL219" s="18" t="s">
        <v>172</v>
      </c>
      <c r="BM219" s="231" t="s">
        <v>2449</v>
      </c>
    </row>
    <row r="220" s="1" customFormat="1">
      <c r="B220" s="39"/>
      <c r="C220" s="40"/>
      <c r="D220" s="233" t="s">
        <v>174</v>
      </c>
      <c r="E220" s="40"/>
      <c r="F220" s="234" t="s">
        <v>635</v>
      </c>
      <c r="G220" s="40"/>
      <c r="H220" s="40"/>
      <c r="I220" s="146"/>
      <c r="J220" s="40"/>
      <c r="K220" s="40"/>
      <c r="L220" s="44"/>
      <c r="M220" s="235"/>
      <c r="N220" s="84"/>
      <c r="O220" s="84"/>
      <c r="P220" s="84"/>
      <c r="Q220" s="84"/>
      <c r="R220" s="84"/>
      <c r="S220" s="84"/>
      <c r="T220" s="85"/>
      <c r="AT220" s="18" t="s">
        <v>174</v>
      </c>
      <c r="AU220" s="18" t="s">
        <v>85</v>
      </c>
    </row>
    <row r="221" s="12" customFormat="1">
      <c r="B221" s="236"/>
      <c r="C221" s="237"/>
      <c r="D221" s="233" t="s">
        <v>176</v>
      </c>
      <c r="E221" s="238" t="s">
        <v>19</v>
      </c>
      <c r="F221" s="239" t="s">
        <v>617</v>
      </c>
      <c r="G221" s="237"/>
      <c r="H221" s="238" t="s">
        <v>19</v>
      </c>
      <c r="I221" s="240"/>
      <c r="J221" s="237"/>
      <c r="K221" s="237"/>
      <c r="L221" s="241"/>
      <c r="M221" s="242"/>
      <c r="N221" s="243"/>
      <c r="O221" s="243"/>
      <c r="P221" s="243"/>
      <c r="Q221" s="243"/>
      <c r="R221" s="243"/>
      <c r="S221" s="243"/>
      <c r="T221" s="244"/>
      <c r="AT221" s="245" t="s">
        <v>176</v>
      </c>
      <c r="AU221" s="245" t="s">
        <v>85</v>
      </c>
      <c r="AV221" s="12" t="s">
        <v>83</v>
      </c>
      <c r="AW221" s="12" t="s">
        <v>37</v>
      </c>
      <c r="AX221" s="12" t="s">
        <v>76</v>
      </c>
      <c r="AY221" s="245" t="s">
        <v>165</v>
      </c>
    </row>
    <row r="222" s="13" customFormat="1">
      <c r="B222" s="246"/>
      <c r="C222" s="247"/>
      <c r="D222" s="233" t="s">
        <v>176</v>
      </c>
      <c r="E222" s="248" t="s">
        <v>19</v>
      </c>
      <c r="F222" s="249" t="s">
        <v>2496</v>
      </c>
      <c r="G222" s="247"/>
      <c r="H222" s="250">
        <v>42.741999999999997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AT222" s="256" t="s">
        <v>176</v>
      </c>
      <c r="AU222" s="256" t="s">
        <v>85</v>
      </c>
      <c r="AV222" s="13" t="s">
        <v>85</v>
      </c>
      <c r="AW222" s="13" t="s">
        <v>37</v>
      </c>
      <c r="AX222" s="13" t="s">
        <v>76</v>
      </c>
      <c r="AY222" s="256" t="s">
        <v>165</v>
      </c>
    </row>
    <row r="223" s="14" customFormat="1">
      <c r="B223" s="257"/>
      <c r="C223" s="258"/>
      <c r="D223" s="233" t="s">
        <v>176</v>
      </c>
      <c r="E223" s="259" t="s">
        <v>19</v>
      </c>
      <c r="F223" s="260" t="s">
        <v>181</v>
      </c>
      <c r="G223" s="258"/>
      <c r="H223" s="261">
        <v>42.741999999999997</v>
      </c>
      <c r="I223" s="262"/>
      <c r="J223" s="258"/>
      <c r="K223" s="258"/>
      <c r="L223" s="263"/>
      <c r="M223" s="264"/>
      <c r="N223" s="265"/>
      <c r="O223" s="265"/>
      <c r="P223" s="265"/>
      <c r="Q223" s="265"/>
      <c r="R223" s="265"/>
      <c r="S223" s="265"/>
      <c r="T223" s="266"/>
      <c r="AT223" s="267" t="s">
        <v>176</v>
      </c>
      <c r="AU223" s="267" t="s">
        <v>85</v>
      </c>
      <c r="AV223" s="14" t="s">
        <v>172</v>
      </c>
      <c r="AW223" s="14" t="s">
        <v>37</v>
      </c>
      <c r="AX223" s="14" t="s">
        <v>83</v>
      </c>
      <c r="AY223" s="267" t="s">
        <v>165</v>
      </c>
    </row>
    <row r="224" s="1" customFormat="1" ht="16.5" customHeight="1">
      <c r="B224" s="39"/>
      <c r="C224" s="220" t="s">
        <v>346</v>
      </c>
      <c r="D224" s="220" t="s">
        <v>167</v>
      </c>
      <c r="E224" s="221" t="s">
        <v>638</v>
      </c>
      <c r="F224" s="222" t="s">
        <v>639</v>
      </c>
      <c r="G224" s="223" t="s">
        <v>271</v>
      </c>
      <c r="H224" s="224">
        <v>2.9060000000000001</v>
      </c>
      <c r="I224" s="225"/>
      <c r="J224" s="226">
        <f>ROUND(I224*H224,2)</f>
        <v>0</v>
      </c>
      <c r="K224" s="222" t="s">
        <v>171</v>
      </c>
      <c r="L224" s="44"/>
      <c r="M224" s="227" t="s">
        <v>19</v>
      </c>
      <c r="N224" s="228" t="s">
        <v>47</v>
      </c>
      <c r="O224" s="84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AR224" s="231" t="s">
        <v>172</v>
      </c>
      <c r="AT224" s="231" t="s">
        <v>167</v>
      </c>
      <c r="AU224" s="231" t="s">
        <v>85</v>
      </c>
      <c r="AY224" s="18" t="s">
        <v>165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8" t="s">
        <v>83</v>
      </c>
      <c r="BK224" s="232">
        <f>ROUND(I224*H224,2)</f>
        <v>0</v>
      </c>
      <c r="BL224" s="18" t="s">
        <v>172</v>
      </c>
      <c r="BM224" s="231" t="s">
        <v>2451</v>
      </c>
    </row>
    <row r="225" s="1" customFormat="1">
      <c r="B225" s="39"/>
      <c r="C225" s="40"/>
      <c r="D225" s="233" t="s">
        <v>174</v>
      </c>
      <c r="E225" s="40"/>
      <c r="F225" s="234" t="s">
        <v>641</v>
      </c>
      <c r="G225" s="40"/>
      <c r="H225" s="40"/>
      <c r="I225" s="146"/>
      <c r="J225" s="40"/>
      <c r="K225" s="40"/>
      <c r="L225" s="44"/>
      <c r="M225" s="235"/>
      <c r="N225" s="84"/>
      <c r="O225" s="84"/>
      <c r="P225" s="84"/>
      <c r="Q225" s="84"/>
      <c r="R225" s="84"/>
      <c r="S225" s="84"/>
      <c r="T225" s="85"/>
      <c r="AT225" s="18" t="s">
        <v>174</v>
      </c>
      <c r="AU225" s="18" t="s">
        <v>85</v>
      </c>
    </row>
    <row r="226" s="12" customFormat="1">
      <c r="B226" s="236"/>
      <c r="C226" s="237"/>
      <c r="D226" s="233" t="s">
        <v>176</v>
      </c>
      <c r="E226" s="238" t="s">
        <v>19</v>
      </c>
      <c r="F226" s="239" t="s">
        <v>642</v>
      </c>
      <c r="G226" s="237"/>
      <c r="H226" s="238" t="s">
        <v>19</v>
      </c>
      <c r="I226" s="240"/>
      <c r="J226" s="237"/>
      <c r="K226" s="237"/>
      <c r="L226" s="241"/>
      <c r="M226" s="242"/>
      <c r="N226" s="243"/>
      <c r="O226" s="243"/>
      <c r="P226" s="243"/>
      <c r="Q226" s="243"/>
      <c r="R226" s="243"/>
      <c r="S226" s="243"/>
      <c r="T226" s="244"/>
      <c r="AT226" s="245" t="s">
        <v>176</v>
      </c>
      <c r="AU226" s="245" t="s">
        <v>85</v>
      </c>
      <c r="AV226" s="12" t="s">
        <v>83</v>
      </c>
      <c r="AW226" s="12" t="s">
        <v>37</v>
      </c>
      <c r="AX226" s="12" t="s">
        <v>76</v>
      </c>
      <c r="AY226" s="245" t="s">
        <v>165</v>
      </c>
    </row>
    <row r="227" s="13" customFormat="1">
      <c r="B227" s="246"/>
      <c r="C227" s="247"/>
      <c r="D227" s="233" t="s">
        <v>176</v>
      </c>
      <c r="E227" s="248" t="s">
        <v>19</v>
      </c>
      <c r="F227" s="249" t="s">
        <v>2497</v>
      </c>
      <c r="G227" s="247"/>
      <c r="H227" s="250">
        <v>2.9060000000000001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AT227" s="256" t="s">
        <v>176</v>
      </c>
      <c r="AU227" s="256" t="s">
        <v>85</v>
      </c>
      <c r="AV227" s="13" t="s">
        <v>85</v>
      </c>
      <c r="AW227" s="13" t="s">
        <v>37</v>
      </c>
      <c r="AX227" s="13" t="s">
        <v>76</v>
      </c>
      <c r="AY227" s="256" t="s">
        <v>165</v>
      </c>
    </row>
    <row r="228" s="14" customFormat="1">
      <c r="B228" s="257"/>
      <c r="C228" s="258"/>
      <c r="D228" s="233" t="s">
        <v>176</v>
      </c>
      <c r="E228" s="259" t="s">
        <v>19</v>
      </c>
      <c r="F228" s="260" t="s">
        <v>181</v>
      </c>
      <c r="G228" s="258"/>
      <c r="H228" s="261">
        <v>2.9060000000000001</v>
      </c>
      <c r="I228" s="262"/>
      <c r="J228" s="258"/>
      <c r="K228" s="258"/>
      <c r="L228" s="263"/>
      <c r="M228" s="264"/>
      <c r="N228" s="265"/>
      <c r="O228" s="265"/>
      <c r="P228" s="265"/>
      <c r="Q228" s="265"/>
      <c r="R228" s="265"/>
      <c r="S228" s="265"/>
      <c r="T228" s="266"/>
      <c r="AT228" s="267" t="s">
        <v>176</v>
      </c>
      <c r="AU228" s="267" t="s">
        <v>85</v>
      </c>
      <c r="AV228" s="14" t="s">
        <v>172</v>
      </c>
      <c r="AW228" s="14" t="s">
        <v>37</v>
      </c>
      <c r="AX228" s="14" t="s">
        <v>83</v>
      </c>
      <c r="AY228" s="267" t="s">
        <v>165</v>
      </c>
    </row>
    <row r="229" s="11" customFormat="1" ht="22.8" customHeight="1">
      <c r="B229" s="204"/>
      <c r="C229" s="205"/>
      <c r="D229" s="206" t="s">
        <v>75</v>
      </c>
      <c r="E229" s="218" t="s">
        <v>644</v>
      </c>
      <c r="F229" s="218" t="s">
        <v>645</v>
      </c>
      <c r="G229" s="205"/>
      <c r="H229" s="205"/>
      <c r="I229" s="208"/>
      <c r="J229" s="219">
        <f>BK229</f>
        <v>0</v>
      </c>
      <c r="K229" s="205"/>
      <c r="L229" s="210"/>
      <c r="M229" s="211"/>
      <c r="N229" s="212"/>
      <c r="O229" s="212"/>
      <c r="P229" s="213">
        <f>SUM(P230:P231)</f>
        <v>0</v>
      </c>
      <c r="Q229" s="212"/>
      <c r="R229" s="213">
        <f>SUM(R230:R231)</f>
        <v>0</v>
      </c>
      <c r="S229" s="212"/>
      <c r="T229" s="214">
        <f>SUM(T230:T231)</f>
        <v>0</v>
      </c>
      <c r="AR229" s="215" t="s">
        <v>83</v>
      </c>
      <c r="AT229" s="216" t="s">
        <v>75</v>
      </c>
      <c r="AU229" s="216" t="s">
        <v>83</v>
      </c>
      <c r="AY229" s="215" t="s">
        <v>165</v>
      </c>
      <c r="BK229" s="217">
        <f>SUM(BK230:BK231)</f>
        <v>0</v>
      </c>
    </row>
    <row r="230" s="1" customFormat="1" ht="16.5" customHeight="1">
      <c r="B230" s="39"/>
      <c r="C230" s="220" t="s">
        <v>352</v>
      </c>
      <c r="D230" s="220" t="s">
        <v>167</v>
      </c>
      <c r="E230" s="221" t="s">
        <v>647</v>
      </c>
      <c r="F230" s="222" t="s">
        <v>648</v>
      </c>
      <c r="G230" s="223" t="s">
        <v>271</v>
      </c>
      <c r="H230" s="224">
        <v>16.100000000000001</v>
      </c>
      <c r="I230" s="225"/>
      <c r="J230" s="226">
        <f>ROUND(I230*H230,2)</f>
        <v>0</v>
      </c>
      <c r="K230" s="222" t="s">
        <v>171</v>
      </c>
      <c r="L230" s="44"/>
      <c r="M230" s="227" t="s">
        <v>19</v>
      </c>
      <c r="N230" s="228" t="s">
        <v>47</v>
      </c>
      <c r="O230" s="84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AR230" s="231" t="s">
        <v>172</v>
      </c>
      <c r="AT230" s="231" t="s">
        <v>167</v>
      </c>
      <c r="AU230" s="231" t="s">
        <v>85</v>
      </c>
      <c r="AY230" s="18" t="s">
        <v>165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8" t="s">
        <v>83</v>
      </c>
      <c r="BK230" s="232">
        <f>ROUND(I230*H230,2)</f>
        <v>0</v>
      </c>
      <c r="BL230" s="18" t="s">
        <v>172</v>
      </c>
      <c r="BM230" s="231" t="s">
        <v>2453</v>
      </c>
    </row>
    <row r="231" s="1" customFormat="1">
      <c r="B231" s="39"/>
      <c r="C231" s="40"/>
      <c r="D231" s="233" t="s">
        <v>174</v>
      </c>
      <c r="E231" s="40"/>
      <c r="F231" s="234" t="s">
        <v>650</v>
      </c>
      <c r="G231" s="40"/>
      <c r="H231" s="40"/>
      <c r="I231" s="146"/>
      <c r="J231" s="40"/>
      <c r="K231" s="40"/>
      <c r="L231" s="44"/>
      <c r="M231" s="279"/>
      <c r="N231" s="280"/>
      <c r="O231" s="280"/>
      <c r="P231" s="280"/>
      <c r="Q231" s="280"/>
      <c r="R231" s="280"/>
      <c r="S231" s="280"/>
      <c r="T231" s="281"/>
      <c r="AT231" s="18" t="s">
        <v>174</v>
      </c>
      <c r="AU231" s="18" t="s">
        <v>85</v>
      </c>
    </row>
    <row r="232" s="1" customFormat="1" ht="6.96" customHeight="1">
      <c r="B232" s="59"/>
      <c r="C232" s="60"/>
      <c r="D232" s="60"/>
      <c r="E232" s="60"/>
      <c r="F232" s="60"/>
      <c r="G232" s="60"/>
      <c r="H232" s="60"/>
      <c r="I232" s="171"/>
      <c r="J232" s="60"/>
      <c r="K232" s="60"/>
      <c r="L232" s="44"/>
    </row>
  </sheetData>
  <sheetProtection sheet="1" autoFilter="0" formatColumns="0" formatRows="0" objects="1" scenarios="1" spinCount="100000" saltValue="4cW41nUVmnTDffQhClRVgqXFf1R9lhHfCGwGgbUT9pytkEb7YEpojiMHbEJIW3R/QWLDjM6uoFrha61ZC0BvDA==" hashValue="faxWs2fudyVgvJLQnk0LEfWTKLUcKNt4MMx51wlme2V2wWo0qBkPUXNoXMAX3eg1bNm96SXh2HdnU9TTL07gOw==" algorithmName="SHA-512" password="CC35"/>
  <autoFilter ref="C90:K23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3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132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85</v>
      </c>
    </row>
    <row r="4" ht="24.96" customHeight="1">
      <c r="B4" s="21"/>
      <c r="D4" s="142" t="s">
        <v>133</v>
      </c>
      <c r="L4" s="21"/>
      <c r="M4" s="143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44" t="s">
        <v>16</v>
      </c>
      <c r="L6" s="21"/>
    </row>
    <row r="7" ht="16.5" customHeight="1">
      <c r="B7" s="21"/>
      <c r="E7" s="145" t="str">
        <f>'Rekapitulace stavby'!K6</f>
        <v>Ulice Školní, Šumperk</v>
      </c>
      <c r="F7" s="144"/>
      <c r="G7" s="144"/>
      <c r="H7" s="144"/>
      <c r="L7" s="21"/>
    </row>
    <row r="8" ht="12" customHeight="1">
      <c r="B8" s="21"/>
      <c r="D8" s="144" t="s">
        <v>134</v>
      </c>
      <c r="L8" s="21"/>
    </row>
    <row r="9" s="1" customFormat="1" ht="16.5" customHeight="1">
      <c r="B9" s="44"/>
      <c r="E9" s="145" t="s">
        <v>2207</v>
      </c>
      <c r="F9" s="1"/>
      <c r="G9" s="1"/>
      <c r="H9" s="1"/>
      <c r="I9" s="146"/>
      <c r="L9" s="44"/>
    </row>
    <row r="10" s="1" customFormat="1" ht="12" customHeight="1">
      <c r="B10" s="44"/>
      <c r="D10" s="144" t="s">
        <v>136</v>
      </c>
      <c r="I10" s="146"/>
      <c r="L10" s="44"/>
    </row>
    <row r="11" s="1" customFormat="1" ht="36.96" customHeight="1">
      <c r="B11" s="44"/>
      <c r="E11" s="147" t="s">
        <v>2498</v>
      </c>
      <c r="F11" s="1"/>
      <c r="G11" s="1"/>
      <c r="H11" s="1"/>
      <c r="I11" s="146"/>
      <c r="L11" s="44"/>
    </row>
    <row r="12" s="1" customFormat="1">
      <c r="B12" s="44"/>
      <c r="I12" s="146"/>
      <c r="L12" s="44"/>
    </row>
    <row r="13" s="1" customFormat="1" ht="12" customHeight="1">
      <c r="B13" s="44"/>
      <c r="D13" s="144" t="s">
        <v>18</v>
      </c>
      <c r="F13" s="133" t="s">
        <v>19</v>
      </c>
      <c r="I13" s="148" t="s">
        <v>20</v>
      </c>
      <c r="J13" s="133" t="s">
        <v>19</v>
      </c>
      <c r="L13" s="44"/>
    </row>
    <row r="14" s="1" customFormat="1" ht="12" customHeight="1">
      <c r="B14" s="44"/>
      <c r="D14" s="144" t="s">
        <v>21</v>
      </c>
      <c r="F14" s="133" t="s">
        <v>22</v>
      </c>
      <c r="I14" s="148" t="s">
        <v>23</v>
      </c>
      <c r="J14" s="149" t="str">
        <f>'Rekapitulace stavby'!AN8</f>
        <v>19. 2. 2019</v>
      </c>
      <c r="L14" s="44"/>
    </row>
    <row r="15" s="1" customFormat="1" ht="10.8" customHeight="1">
      <c r="B15" s="44"/>
      <c r="I15" s="146"/>
      <c r="L15" s="44"/>
    </row>
    <row r="16" s="1" customFormat="1" ht="12" customHeight="1">
      <c r="B16" s="44"/>
      <c r="D16" s="144" t="s">
        <v>25</v>
      </c>
      <c r="I16" s="148" t="s">
        <v>26</v>
      </c>
      <c r="J16" s="133" t="s">
        <v>27</v>
      </c>
      <c r="L16" s="44"/>
    </row>
    <row r="17" s="1" customFormat="1" ht="18" customHeight="1">
      <c r="B17" s="44"/>
      <c r="E17" s="133" t="s">
        <v>28</v>
      </c>
      <c r="I17" s="148" t="s">
        <v>29</v>
      </c>
      <c r="J17" s="133" t="s">
        <v>30</v>
      </c>
      <c r="L17" s="44"/>
    </row>
    <row r="18" s="1" customFormat="1" ht="6.96" customHeight="1">
      <c r="B18" s="44"/>
      <c r="I18" s="146"/>
      <c r="L18" s="44"/>
    </row>
    <row r="19" s="1" customFormat="1" ht="12" customHeight="1">
      <c r="B19" s="44"/>
      <c r="D19" s="144" t="s">
        <v>31</v>
      </c>
      <c r="I19" s="148" t="s">
        <v>26</v>
      </c>
      <c r="J19" s="34" t="str">
        <f>'Rekapitulace stavby'!AN13</f>
        <v>Vyplň údaj</v>
      </c>
      <c r="L19" s="44"/>
    </row>
    <row r="20" s="1" customFormat="1" ht="18" customHeight="1">
      <c r="B20" s="44"/>
      <c r="E20" s="34" t="str">
        <f>'Rekapitulace stavby'!E14</f>
        <v>Vyplň údaj</v>
      </c>
      <c r="F20" s="133"/>
      <c r="G20" s="133"/>
      <c r="H20" s="133"/>
      <c r="I20" s="148" t="s">
        <v>29</v>
      </c>
      <c r="J20" s="34" t="str">
        <f>'Rekapitulace stavby'!AN14</f>
        <v>Vyplň údaj</v>
      </c>
      <c r="L20" s="44"/>
    </row>
    <row r="21" s="1" customFormat="1" ht="6.96" customHeight="1">
      <c r="B21" s="44"/>
      <c r="I21" s="146"/>
      <c r="L21" s="44"/>
    </row>
    <row r="22" s="1" customFormat="1" ht="12" customHeight="1">
      <c r="B22" s="44"/>
      <c r="D22" s="144" t="s">
        <v>33</v>
      </c>
      <c r="I22" s="148" t="s">
        <v>26</v>
      </c>
      <c r="J22" s="133" t="s">
        <v>34</v>
      </c>
      <c r="L22" s="44"/>
    </row>
    <row r="23" s="1" customFormat="1" ht="18" customHeight="1">
      <c r="B23" s="44"/>
      <c r="E23" s="133" t="s">
        <v>35</v>
      </c>
      <c r="I23" s="148" t="s">
        <v>29</v>
      </c>
      <c r="J23" s="133" t="s">
        <v>36</v>
      </c>
      <c r="L23" s="44"/>
    </row>
    <row r="24" s="1" customFormat="1" ht="6.96" customHeight="1">
      <c r="B24" s="44"/>
      <c r="I24" s="146"/>
      <c r="L24" s="44"/>
    </row>
    <row r="25" s="1" customFormat="1" ht="12" customHeight="1">
      <c r="B25" s="44"/>
      <c r="D25" s="144" t="s">
        <v>38</v>
      </c>
      <c r="I25" s="148" t="s">
        <v>26</v>
      </c>
      <c r="J25" s="133" t="s">
        <v>19</v>
      </c>
      <c r="L25" s="44"/>
    </row>
    <row r="26" s="1" customFormat="1" ht="18" customHeight="1">
      <c r="B26" s="44"/>
      <c r="E26" s="133" t="s">
        <v>39</v>
      </c>
      <c r="I26" s="148" t="s">
        <v>29</v>
      </c>
      <c r="J26" s="133" t="s">
        <v>19</v>
      </c>
      <c r="L26" s="44"/>
    </row>
    <row r="27" s="1" customFormat="1" ht="6.96" customHeight="1">
      <c r="B27" s="44"/>
      <c r="I27" s="146"/>
      <c r="L27" s="44"/>
    </row>
    <row r="28" s="1" customFormat="1" ht="12" customHeight="1">
      <c r="B28" s="44"/>
      <c r="D28" s="144" t="s">
        <v>40</v>
      </c>
      <c r="I28" s="146"/>
      <c r="L28" s="44"/>
    </row>
    <row r="29" s="7" customFormat="1" ht="16.5" customHeight="1">
      <c r="B29" s="150"/>
      <c r="E29" s="151" t="s">
        <v>19</v>
      </c>
      <c r="F29" s="151"/>
      <c r="G29" s="151"/>
      <c r="H29" s="151"/>
      <c r="I29" s="152"/>
      <c r="L29" s="150"/>
    </row>
    <row r="30" s="1" customFormat="1" ht="6.96" customHeight="1">
      <c r="B30" s="44"/>
      <c r="I30" s="146"/>
      <c r="L30" s="44"/>
    </row>
    <row r="31" s="1" customFormat="1" ht="6.96" customHeight="1">
      <c r="B31" s="44"/>
      <c r="D31" s="76"/>
      <c r="E31" s="76"/>
      <c r="F31" s="76"/>
      <c r="G31" s="76"/>
      <c r="H31" s="76"/>
      <c r="I31" s="153"/>
      <c r="J31" s="76"/>
      <c r="K31" s="76"/>
      <c r="L31" s="44"/>
    </row>
    <row r="32" s="1" customFormat="1" ht="25.44" customHeight="1">
      <c r="B32" s="44"/>
      <c r="D32" s="154" t="s">
        <v>42</v>
      </c>
      <c r="I32" s="146"/>
      <c r="J32" s="155">
        <f>ROUND(J86, 2)</f>
        <v>0</v>
      </c>
      <c r="L32" s="44"/>
    </row>
    <row r="33" s="1" customFormat="1" ht="6.96" customHeight="1">
      <c r="B33" s="44"/>
      <c r="D33" s="76"/>
      <c r="E33" s="76"/>
      <c r="F33" s="76"/>
      <c r="G33" s="76"/>
      <c r="H33" s="76"/>
      <c r="I33" s="153"/>
      <c r="J33" s="76"/>
      <c r="K33" s="76"/>
      <c r="L33" s="44"/>
    </row>
    <row r="34" s="1" customFormat="1" ht="14.4" customHeight="1">
      <c r="B34" s="44"/>
      <c r="F34" s="156" t="s">
        <v>44</v>
      </c>
      <c r="I34" s="157" t="s">
        <v>43</v>
      </c>
      <c r="J34" s="156" t="s">
        <v>45</v>
      </c>
      <c r="L34" s="44"/>
    </row>
    <row r="35" s="1" customFormat="1" ht="14.4" customHeight="1">
      <c r="B35" s="44"/>
      <c r="D35" s="158" t="s">
        <v>46</v>
      </c>
      <c r="E35" s="144" t="s">
        <v>47</v>
      </c>
      <c r="F35" s="159">
        <f>ROUND((SUM(BE86:BE129)),  2)</f>
        <v>0</v>
      </c>
      <c r="I35" s="160">
        <v>0.20999999999999999</v>
      </c>
      <c r="J35" s="159">
        <f>ROUND(((SUM(BE86:BE129))*I35),  2)</f>
        <v>0</v>
      </c>
      <c r="L35" s="44"/>
    </row>
    <row r="36" s="1" customFormat="1" ht="14.4" customHeight="1">
      <c r="B36" s="44"/>
      <c r="E36" s="144" t="s">
        <v>48</v>
      </c>
      <c r="F36" s="159">
        <f>ROUND((SUM(BF86:BF129)),  2)</f>
        <v>0</v>
      </c>
      <c r="I36" s="160">
        <v>0.14999999999999999</v>
      </c>
      <c r="J36" s="159">
        <f>ROUND(((SUM(BF86:BF129))*I36),  2)</f>
        <v>0</v>
      </c>
      <c r="L36" s="44"/>
    </row>
    <row r="37" hidden="1" s="1" customFormat="1" ht="14.4" customHeight="1">
      <c r="B37" s="44"/>
      <c r="E37" s="144" t="s">
        <v>49</v>
      </c>
      <c r="F37" s="159">
        <f>ROUND((SUM(BG86:BG129)),  2)</f>
        <v>0</v>
      </c>
      <c r="I37" s="160">
        <v>0.20999999999999999</v>
      </c>
      <c r="J37" s="159">
        <f>0</f>
        <v>0</v>
      </c>
      <c r="L37" s="44"/>
    </row>
    <row r="38" hidden="1" s="1" customFormat="1" ht="14.4" customHeight="1">
      <c r="B38" s="44"/>
      <c r="E38" s="144" t="s">
        <v>50</v>
      </c>
      <c r="F38" s="159">
        <f>ROUND((SUM(BH86:BH129)),  2)</f>
        <v>0</v>
      </c>
      <c r="I38" s="160">
        <v>0.14999999999999999</v>
      </c>
      <c r="J38" s="159">
        <f>0</f>
        <v>0</v>
      </c>
      <c r="L38" s="44"/>
    </row>
    <row r="39" hidden="1" s="1" customFormat="1" ht="14.4" customHeight="1">
      <c r="B39" s="44"/>
      <c r="E39" s="144" t="s">
        <v>51</v>
      </c>
      <c r="F39" s="159">
        <f>ROUND((SUM(BI86:BI129)),  2)</f>
        <v>0</v>
      </c>
      <c r="I39" s="160">
        <v>0</v>
      </c>
      <c r="J39" s="159">
        <f>0</f>
        <v>0</v>
      </c>
      <c r="L39" s="44"/>
    </row>
    <row r="40" s="1" customFormat="1" ht="6.96" customHeight="1">
      <c r="B40" s="44"/>
      <c r="I40" s="146"/>
      <c r="L40" s="44"/>
    </row>
    <row r="41" s="1" customFormat="1" ht="25.44" customHeight="1">
      <c r="B41" s="44"/>
      <c r="C41" s="161"/>
      <c r="D41" s="162" t="s">
        <v>52</v>
      </c>
      <c r="E41" s="163"/>
      <c r="F41" s="163"/>
      <c r="G41" s="164" t="s">
        <v>53</v>
      </c>
      <c r="H41" s="165" t="s">
        <v>54</v>
      </c>
      <c r="I41" s="166"/>
      <c r="J41" s="167">
        <f>SUM(J32:J39)</f>
        <v>0</v>
      </c>
      <c r="K41" s="168"/>
      <c r="L41" s="44"/>
    </row>
    <row r="42" s="1" customFormat="1" ht="14.4" customHeight="1">
      <c r="B42" s="169"/>
      <c r="C42" s="170"/>
      <c r="D42" s="170"/>
      <c r="E42" s="170"/>
      <c r="F42" s="170"/>
      <c r="G42" s="170"/>
      <c r="H42" s="170"/>
      <c r="I42" s="171"/>
      <c r="J42" s="170"/>
      <c r="K42" s="170"/>
      <c r="L42" s="44"/>
    </row>
    <row r="46" s="1" customFormat="1" ht="6.96" customHeight="1">
      <c r="B46" s="172"/>
      <c r="C46" s="173"/>
      <c r="D46" s="173"/>
      <c r="E46" s="173"/>
      <c r="F46" s="173"/>
      <c r="G46" s="173"/>
      <c r="H46" s="173"/>
      <c r="I46" s="174"/>
      <c r="J46" s="173"/>
      <c r="K46" s="173"/>
      <c r="L46" s="44"/>
    </row>
    <row r="47" s="1" customFormat="1" ht="24.96" customHeight="1">
      <c r="B47" s="39"/>
      <c r="C47" s="24" t="s">
        <v>138</v>
      </c>
      <c r="D47" s="40"/>
      <c r="E47" s="40"/>
      <c r="F47" s="40"/>
      <c r="G47" s="40"/>
      <c r="H47" s="40"/>
      <c r="I47" s="146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44"/>
    </row>
    <row r="49" s="1" customFormat="1" ht="12" customHeight="1">
      <c r="B49" s="39"/>
      <c r="C49" s="33" t="s">
        <v>16</v>
      </c>
      <c r="D49" s="40"/>
      <c r="E49" s="40"/>
      <c r="F49" s="40"/>
      <c r="G49" s="40"/>
      <c r="H49" s="40"/>
      <c r="I49" s="146"/>
      <c r="J49" s="40"/>
      <c r="K49" s="40"/>
      <c r="L49" s="44"/>
    </row>
    <row r="50" s="1" customFormat="1" ht="16.5" customHeight="1">
      <c r="B50" s="39"/>
      <c r="C50" s="40"/>
      <c r="D50" s="40"/>
      <c r="E50" s="175" t="str">
        <f>E7</f>
        <v>Ulice Školní, Šumperk</v>
      </c>
      <c r="F50" s="33"/>
      <c r="G50" s="33"/>
      <c r="H50" s="33"/>
      <c r="I50" s="146"/>
      <c r="J50" s="40"/>
      <c r="K50" s="40"/>
      <c r="L50" s="44"/>
    </row>
    <row r="51" ht="12" customHeight="1">
      <c r="B51" s="22"/>
      <c r="C51" s="33" t="s">
        <v>134</v>
      </c>
      <c r="D51" s="23"/>
      <c r="E51" s="23"/>
      <c r="F51" s="23"/>
      <c r="G51" s="23"/>
      <c r="H51" s="23"/>
      <c r="I51" s="138"/>
      <c r="J51" s="23"/>
      <c r="K51" s="23"/>
      <c r="L51" s="21"/>
    </row>
    <row r="52" s="1" customFormat="1" ht="16.5" customHeight="1">
      <c r="B52" s="39"/>
      <c r="C52" s="40"/>
      <c r="D52" s="40"/>
      <c r="E52" s="175" t="s">
        <v>2207</v>
      </c>
      <c r="F52" s="40"/>
      <c r="G52" s="40"/>
      <c r="H52" s="40"/>
      <c r="I52" s="146"/>
      <c r="J52" s="40"/>
      <c r="K52" s="40"/>
      <c r="L52" s="44"/>
    </row>
    <row r="53" s="1" customFormat="1" ht="12" customHeight="1">
      <c r="B53" s="39"/>
      <c r="C53" s="33" t="s">
        <v>136</v>
      </c>
      <c r="D53" s="40"/>
      <c r="E53" s="40"/>
      <c r="F53" s="40"/>
      <c r="G53" s="40"/>
      <c r="H53" s="40"/>
      <c r="I53" s="146"/>
      <c r="J53" s="40"/>
      <c r="K53" s="40"/>
      <c r="L53" s="44"/>
    </row>
    <row r="54" s="1" customFormat="1" ht="16.5" customHeight="1">
      <c r="B54" s="39"/>
      <c r="C54" s="40"/>
      <c r="D54" s="40"/>
      <c r="E54" s="69" t="str">
        <f>E11</f>
        <v>901/701 NN - Vedlejší rozpočtové náklady SO 701 - neuznatelné náklady</v>
      </c>
      <c r="F54" s="40"/>
      <c r="G54" s="40"/>
      <c r="H54" s="40"/>
      <c r="I54" s="146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44"/>
    </row>
    <row r="56" s="1" customFormat="1" ht="12" customHeight="1">
      <c r="B56" s="39"/>
      <c r="C56" s="33" t="s">
        <v>21</v>
      </c>
      <c r="D56" s="40"/>
      <c r="E56" s="40"/>
      <c r="F56" s="28" t="str">
        <f>F14</f>
        <v xml:space="preserve"> </v>
      </c>
      <c r="G56" s="40"/>
      <c r="H56" s="40"/>
      <c r="I56" s="148" t="s">
        <v>23</v>
      </c>
      <c r="J56" s="72" t="str">
        <f>IF(J14="","",J14)</f>
        <v>19. 2. 2019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44"/>
    </row>
    <row r="58" s="1" customFormat="1" ht="15.15" customHeight="1">
      <c r="B58" s="39"/>
      <c r="C58" s="33" t="s">
        <v>25</v>
      </c>
      <c r="D58" s="40"/>
      <c r="E58" s="40"/>
      <c r="F58" s="28" t="str">
        <f>E17</f>
        <v>Město Šumperk</v>
      </c>
      <c r="G58" s="40"/>
      <c r="H58" s="40"/>
      <c r="I58" s="148" t="s">
        <v>33</v>
      </c>
      <c r="J58" s="37" t="str">
        <f>E23</f>
        <v>PROJEKCE s.r.o.</v>
      </c>
      <c r="K58" s="40"/>
      <c r="L58" s="44"/>
    </row>
    <row r="59" s="1" customFormat="1" ht="27.9" customHeight="1">
      <c r="B59" s="39"/>
      <c r="C59" s="33" t="s">
        <v>31</v>
      </c>
      <c r="D59" s="40"/>
      <c r="E59" s="40"/>
      <c r="F59" s="28" t="str">
        <f>IF(E20="","",E20)</f>
        <v>Vyplň údaj</v>
      </c>
      <c r="G59" s="40"/>
      <c r="H59" s="40"/>
      <c r="I59" s="148" t="s">
        <v>38</v>
      </c>
      <c r="J59" s="37" t="str">
        <f>E26</f>
        <v>Petr Slezák, CS ÚRS 2019 01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44"/>
    </row>
    <row r="61" s="1" customFormat="1" ht="29.28" customHeight="1">
      <c r="B61" s="39"/>
      <c r="C61" s="176" t="s">
        <v>139</v>
      </c>
      <c r="D61" s="177"/>
      <c r="E61" s="177"/>
      <c r="F61" s="177"/>
      <c r="G61" s="177"/>
      <c r="H61" s="177"/>
      <c r="I61" s="178"/>
      <c r="J61" s="179" t="s">
        <v>140</v>
      </c>
      <c r="K61" s="177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44"/>
    </row>
    <row r="63" s="1" customFormat="1" ht="22.8" customHeight="1">
      <c r="B63" s="39"/>
      <c r="C63" s="180" t="s">
        <v>74</v>
      </c>
      <c r="D63" s="40"/>
      <c r="E63" s="40"/>
      <c r="F63" s="40"/>
      <c r="G63" s="40"/>
      <c r="H63" s="40"/>
      <c r="I63" s="146"/>
      <c r="J63" s="102">
        <f>J86</f>
        <v>0</v>
      </c>
      <c r="K63" s="40"/>
      <c r="L63" s="44"/>
      <c r="AU63" s="18" t="s">
        <v>141</v>
      </c>
    </row>
    <row r="64" s="8" customFormat="1" ht="24.96" customHeight="1">
      <c r="B64" s="181"/>
      <c r="C64" s="182"/>
      <c r="D64" s="183" t="s">
        <v>970</v>
      </c>
      <c r="E64" s="184"/>
      <c r="F64" s="184"/>
      <c r="G64" s="184"/>
      <c r="H64" s="184"/>
      <c r="I64" s="185"/>
      <c r="J64" s="186">
        <f>J87</f>
        <v>0</v>
      </c>
      <c r="K64" s="182"/>
      <c r="L64" s="187"/>
    </row>
    <row r="65" s="1" customFormat="1" ht="21.84" customHeight="1">
      <c r="B65" s="39"/>
      <c r="C65" s="40"/>
      <c r="D65" s="40"/>
      <c r="E65" s="40"/>
      <c r="F65" s="40"/>
      <c r="G65" s="40"/>
      <c r="H65" s="40"/>
      <c r="I65" s="146"/>
      <c r="J65" s="40"/>
      <c r="K65" s="40"/>
      <c r="L65" s="44"/>
    </row>
    <row r="66" s="1" customFormat="1" ht="6.96" customHeight="1">
      <c r="B66" s="59"/>
      <c r="C66" s="60"/>
      <c r="D66" s="60"/>
      <c r="E66" s="60"/>
      <c r="F66" s="60"/>
      <c r="G66" s="60"/>
      <c r="H66" s="60"/>
      <c r="I66" s="171"/>
      <c r="J66" s="60"/>
      <c r="K66" s="60"/>
      <c r="L66" s="44"/>
    </row>
    <row r="70" s="1" customFormat="1" ht="6.96" customHeight="1">
      <c r="B70" s="61"/>
      <c r="C70" s="62"/>
      <c r="D70" s="62"/>
      <c r="E70" s="62"/>
      <c r="F70" s="62"/>
      <c r="G70" s="62"/>
      <c r="H70" s="62"/>
      <c r="I70" s="174"/>
      <c r="J70" s="62"/>
      <c r="K70" s="62"/>
      <c r="L70" s="44"/>
    </row>
    <row r="71" s="1" customFormat="1" ht="24.96" customHeight="1">
      <c r="B71" s="39"/>
      <c r="C71" s="24" t="s">
        <v>150</v>
      </c>
      <c r="D71" s="40"/>
      <c r="E71" s="40"/>
      <c r="F71" s="40"/>
      <c r="G71" s="40"/>
      <c r="H71" s="40"/>
      <c r="I71" s="146"/>
      <c r="J71" s="40"/>
      <c r="K71" s="40"/>
      <c r="L71" s="44"/>
    </row>
    <row r="72" s="1" customFormat="1" ht="6.96" customHeight="1">
      <c r="B72" s="39"/>
      <c r="C72" s="40"/>
      <c r="D72" s="40"/>
      <c r="E72" s="40"/>
      <c r="F72" s="40"/>
      <c r="G72" s="40"/>
      <c r="H72" s="40"/>
      <c r="I72" s="146"/>
      <c r="J72" s="40"/>
      <c r="K72" s="40"/>
      <c r="L72" s="44"/>
    </row>
    <row r="73" s="1" customFormat="1" ht="12" customHeight="1">
      <c r="B73" s="39"/>
      <c r="C73" s="33" t="s">
        <v>16</v>
      </c>
      <c r="D73" s="40"/>
      <c r="E73" s="40"/>
      <c r="F73" s="40"/>
      <c r="G73" s="40"/>
      <c r="H73" s="40"/>
      <c r="I73" s="146"/>
      <c r="J73" s="40"/>
      <c r="K73" s="40"/>
      <c r="L73" s="44"/>
    </row>
    <row r="74" s="1" customFormat="1" ht="16.5" customHeight="1">
      <c r="B74" s="39"/>
      <c r="C74" s="40"/>
      <c r="D74" s="40"/>
      <c r="E74" s="175" t="str">
        <f>E7</f>
        <v>Ulice Školní, Šumperk</v>
      </c>
      <c r="F74" s="33"/>
      <c r="G74" s="33"/>
      <c r="H74" s="33"/>
      <c r="I74" s="146"/>
      <c r="J74" s="40"/>
      <c r="K74" s="40"/>
      <c r="L74" s="44"/>
    </row>
    <row r="75" ht="12" customHeight="1">
      <c r="B75" s="22"/>
      <c r="C75" s="33" t="s">
        <v>134</v>
      </c>
      <c r="D75" s="23"/>
      <c r="E75" s="23"/>
      <c r="F75" s="23"/>
      <c r="G75" s="23"/>
      <c r="H75" s="23"/>
      <c r="I75" s="138"/>
      <c r="J75" s="23"/>
      <c r="K75" s="23"/>
      <c r="L75" s="21"/>
    </row>
    <row r="76" s="1" customFormat="1" ht="16.5" customHeight="1">
      <c r="B76" s="39"/>
      <c r="C76" s="40"/>
      <c r="D76" s="40"/>
      <c r="E76" s="175" t="s">
        <v>2207</v>
      </c>
      <c r="F76" s="40"/>
      <c r="G76" s="40"/>
      <c r="H76" s="40"/>
      <c r="I76" s="146"/>
      <c r="J76" s="40"/>
      <c r="K76" s="40"/>
      <c r="L76" s="44"/>
    </row>
    <row r="77" s="1" customFormat="1" ht="12" customHeight="1">
      <c r="B77" s="39"/>
      <c r="C77" s="33" t="s">
        <v>136</v>
      </c>
      <c r="D77" s="40"/>
      <c r="E77" s="40"/>
      <c r="F77" s="40"/>
      <c r="G77" s="40"/>
      <c r="H77" s="40"/>
      <c r="I77" s="146"/>
      <c r="J77" s="40"/>
      <c r="K77" s="40"/>
      <c r="L77" s="44"/>
    </row>
    <row r="78" s="1" customFormat="1" ht="16.5" customHeight="1">
      <c r="B78" s="39"/>
      <c r="C78" s="40"/>
      <c r="D78" s="40"/>
      <c r="E78" s="69" t="str">
        <f>E11</f>
        <v>901/701 NN - Vedlejší rozpočtové náklady SO 701 - neuznatelné náklady</v>
      </c>
      <c r="F78" s="40"/>
      <c r="G78" s="40"/>
      <c r="H78" s="40"/>
      <c r="I78" s="146"/>
      <c r="J78" s="40"/>
      <c r="K78" s="40"/>
      <c r="L78" s="44"/>
    </row>
    <row r="79" s="1" customFormat="1" ht="6.96" customHeight="1">
      <c r="B79" s="39"/>
      <c r="C79" s="40"/>
      <c r="D79" s="40"/>
      <c r="E79" s="40"/>
      <c r="F79" s="40"/>
      <c r="G79" s="40"/>
      <c r="H79" s="40"/>
      <c r="I79" s="146"/>
      <c r="J79" s="40"/>
      <c r="K79" s="40"/>
      <c r="L79" s="44"/>
    </row>
    <row r="80" s="1" customFormat="1" ht="12" customHeight="1">
      <c r="B80" s="39"/>
      <c r="C80" s="33" t="s">
        <v>21</v>
      </c>
      <c r="D80" s="40"/>
      <c r="E80" s="40"/>
      <c r="F80" s="28" t="str">
        <f>F14</f>
        <v xml:space="preserve"> </v>
      </c>
      <c r="G80" s="40"/>
      <c r="H80" s="40"/>
      <c r="I80" s="148" t="s">
        <v>23</v>
      </c>
      <c r="J80" s="72" t="str">
        <f>IF(J14="","",J14)</f>
        <v>19. 2. 2019</v>
      </c>
      <c r="K80" s="40"/>
      <c r="L80" s="44"/>
    </row>
    <row r="81" s="1" customFormat="1" ht="6.96" customHeight="1">
      <c r="B81" s="39"/>
      <c r="C81" s="40"/>
      <c r="D81" s="40"/>
      <c r="E81" s="40"/>
      <c r="F81" s="40"/>
      <c r="G81" s="40"/>
      <c r="H81" s="40"/>
      <c r="I81" s="146"/>
      <c r="J81" s="40"/>
      <c r="K81" s="40"/>
      <c r="L81" s="44"/>
    </row>
    <row r="82" s="1" customFormat="1" ht="15.15" customHeight="1">
      <c r="B82" s="39"/>
      <c r="C82" s="33" t="s">
        <v>25</v>
      </c>
      <c r="D82" s="40"/>
      <c r="E82" s="40"/>
      <c r="F82" s="28" t="str">
        <f>E17</f>
        <v>Město Šumperk</v>
      </c>
      <c r="G82" s="40"/>
      <c r="H82" s="40"/>
      <c r="I82" s="148" t="s">
        <v>33</v>
      </c>
      <c r="J82" s="37" t="str">
        <f>E23</f>
        <v>PROJEKCE s.r.o.</v>
      </c>
      <c r="K82" s="40"/>
      <c r="L82" s="44"/>
    </row>
    <row r="83" s="1" customFormat="1" ht="27.9" customHeight="1">
      <c r="B83" s="39"/>
      <c r="C83" s="33" t="s">
        <v>31</v>
      </c>
      <c r="D83" s="40"/>
      <c r="E83" s="40"/>
      <c r="F83" s="28" t="str">
        <f>IF(E20="","",E20)</f>
        <v>Vyplň údaj</v>
      </c>
      <c r="G83" s="40"/>
      <c r="H83" s="40"/>
      <c r="I83" s="148" t="s">
        <v>38</v>
      </c>
      <c r="J83" s="37" t="str">
        <f>E26</f>
        <v>Petr Slezák, CS ÚRS 2019 01</v>
      </c>
      <c r="K83" s="40"/>
      <c r="L83" s="44"/>
    </row>
    <row r="84" s="1" customFormat="1" ht="10.32" customHeight="1">
      <c r="B84" s="39"/>
      <c r="C84" s="40"/>
      <c r="D84" s="40"/>
      <c r="E84" s="40"/>
      <c r="F84" s="40"/>
      <c r="G84" s="40"/>
      <c r="H84" s="40"/>
      <c r="I84" s="146"/>
      <c r="J84" s="40"/>
      <c r="K84" s="40"/>
      <c r="L84" s="44"/>
    </row>
    <row r="85" s="10" customFormat="1" ht="29.28" customHeight="1">
      <c r="B85" s="194"/>
      <c r="C85" s="195" t="s">
        <v>151</v>
      </c>
      <c r="D85" s="196" t="s">
        <v>61</v>
      </c>
      <c r="E85" s="196" t="s">
        <v>57</v>
      </c>
      <c r="F85" s="196" t="s">
        <v>58</v>
      </c>
      <c r="G85" s="196" t="s">
        <v>152</v>
      </c>
      <c r="H85" s="196" t="s">
        <v>153</v>
      </c>
      <c r="I85" s="197" t="s">
        <v>154</v>
      </c>
      <c r="J85" s="196" t="s">
        <v>140</v>
      </c>
      <c r="K85" s="198" t="s">
        <v>155</v>
      </c>
      <c r="L85" s="199"/>
      <c r="M85" s="92" t="s">
        <v>19</v>
      </c>
      <c r="N85" s="93" t="s">
        <v>46</v>
      </c>
      <c r="O85" s="93" t="s">
        <v>156</v>
      </c>
      <c r="P85" s="93" t="s">
        <v>157</v>
      </c>
      <c r="Q85" s="93" t="s">
        <v>158</v>
      </c>
      <c r="R85" s="93" t="s">
        <v>159</v>
      </c>
      <c r="S85" s="93" t="s">
        <v>160</v>
      </c>
      <c r="T85" s="94" t="s">
        <v>161</v>
      </c>
    </row>
    <row r="86" s="1" customFormat="1" ht="22.8" customHeight="1">
      <c r="B86" s="39"/>
      <c r="C86" s="99" t="s">
        <v>162</v>
      </c>
      <c r="D86" s="40"/>
      <c r="E86" s="40"/>
      <c r="F86" s="40"/>
      <c r="G86" s="40"/>
      <c r="H86" s="40"/>
      <c r="I86" s="146"/>
      <c r="J86" s="200">
        <f>BK86</f>
        <v>0</v>
      </c>
      <c r="K86" s="40"/>
      <c r="L86" s="44"/>
      <c r="M86" s="95"/>
      <c r="N86" s="96"/>
      <c r="O86" s="96"/>
      <c r="P86" s="201">
        <f>P87</f>
        <v>0</v>
      </c>
      <c r="Q86" s="96"/>
      <c r="R86" s="201">
        <f>R87</f>
        <v>0</v>
      </c>
      <c r="S86" s="96"/>
      <c r="T86" s="202">
        <f>T87</f>
        <v>0</v>
      </c>
      <c r="AT86" s="18" t="s">
        <v>75</v>
      </c>
      <c r="AU86" s="18" t="s">
        <v>141</v>
      </c>
      <c r="BK86" s="203">
        <f>BK87</f>
        <v>0</v>
      </c>
    </row>
    <row r="87" s="11" customFormat="1" ht="25.92" customHeight="1">
      <c r="B87" s="204"/>
      <c r="C87" s="205"/>
      <c r="D87" s="206" t="s">
        <v>75</v>
      </c>
      <c r="E87" s="207" t="s">
        <v>971</v>
      </c>
      <c r="F87" s="207" t="s">
        <v>972</v>
      </c>
      <c r="G87" s="205"/>
      <c r="H87" s="205"/>
      <c r="I87" s="208"/>
      <c r="J87" s="209">
        <f>BK87</f>
        <v>0</v>
      </c>
      <c r="K87" s="205"/>
      <c r="L87" s="210"/>
      <c r="M87" s="211"/>
      <c r="N87" s="212"/>
      <c r="O87" s="212"/>
      <c r="P87" s="213">
        <f>SUM(P88:P129)</f>
        <v>0</v>
      </c>
      <c r="Q87" s="212"/>
      <c r="R87" s="213">
        <f>SUM(R88:R129)</f>
        <v>0</v>
      </c>
      <c r="S87" s="212"/>
      <c r="T87" s="214">
        <f>SUM(T88:T129)</f>
        <v>0</v>
      </c>
      <c r="AR87" s="215" t="s">
        <v>202</v>
      </c>
      <c r="AT87" s="216" t="s">
        <v>75</v>
      </c>
      <c r="AU87" s="216" t="s">
        <v>76</v>
      </c>
      <c r="AY87" s="215" t="s">
        <v>165</v>
      </c>
      <c r="BK87" s="217">
        <f>SUM(BK88:BK129)</f>
        <v>0</v>
      </c>
    </row>
    <row r="88" s="1" customFormat="1" ht="16.5" customHeight="1">
      <c r="B88" s="39"/>
      <c r="C88" s="220" t="s">
        <v>83</v>
      </c>
      <c r="D88" s="220" t="s">
        <v>167</v>
      </c>
      <c r="E88" s="221" t="s">
        <v>973</v>
      </c>
      <c r="F88" s="222" t="s">
        <v>974</v>
      </c>
      <c r="G88" s="223" t="s">
        <v>442</v>
      </c>
      <c r="H88" s="224">
        <v>1</v>
      </c>
      <c r="I88" s="225"/>
      <c r="J88" s="226">
        <f>ROUND(I88*H88,2)</f>
        <v>0</v>
      </c>
      <c r="K88" s="222" t="s">
        <v>367</v>
      </c>
      <c r="L88" s="44"/>
      <c r="M88" s="227" t="s">
        <v>19</v>
      </c>
      <c r="N88" s="228" t="s">
        <v>47</v>
      </c>
      <c r="O88" s="84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31" t="s">
        <v>172</v>
      </c>
      <c r="AT88" s="231" t="s">
        <v>167</v>
      </c>
      <c r="AU88" s="231" t="s">
        <v>83</v>
      </c>
      <c r="AY88" s="18" t="s">
        <v>165</v>
      </c>
      <c r="BE88" s="232">
        <f>IF(N88="základní",J88,0)</f>
        <v>0</v>
      </c>
      <c r="BF88" s="232">
        <f>IF(N88="snížená",J88,0)</f>
        <v>0</v>
      </c>
      <c r="BG88" s="232">
        <f>IF(N88="zákl. přenesená",J88,0)</f>
        <v>0</v>
      </c>
      <c r="BH88" s="232">
        <f>IF(N88="sníž. přenesená",J88,0)</f>
        <v>0</v>
      </c>
      <c r="BI88" s="232">
        <f>IF(N88="nulová",J88,0)</f>
        <v>0</v>
      </c>
      <c r="BJ88" s="18" t="s">
        <v>83</v>
      </c>
      <c r="BK88" s="232">
        <f>ROUND(I88*H88,2)</f>
        <v>0</v>
      </c>
      <c r="BL88" s="18" t="s">
        <v>172</v>
      </c>
      <c r="BM88" s="231" t="s">
        <v>2499</v>
      </c>
    </row>
    <row r="89" s="1" customFormat="1">
      <c r="B89" s="39"/>
      <c r="C89" s="40"/>
      <c r="D89" s="233" t="s">
        <v>174</v>
      </c>
      <c r="E89" s="40"/>
      <c r="F89" s="234" t="s">
        <v>976</v>
      </c>
      <c r="G89" s="40"/>
      <c r="H89" s="40"/>
      <c r="I89" s="146"/>
      <c r="J89" s="40"/>
      <c r="K89" s="40"/>
      <c r="L89" s="44"/>
      <c r="M89" s="235"/>
      <c r="N89" s="84"/>
      <c r="O89" s="84"/>
      <c r="P89" s="84"/>
      <c r="Q89" s="84"/>
      <c r="R89" s="84"/>
      <c r="S89" s="84"/>
      <c r="T89" s="85"/>
      <c r="AT89" s="18" t="s">
        <v>174</v>
      </c>
      <c r="AU89" s="18" t="s">
        <v>83</v>
      </c>
    </row>
    <row r="90" s="1" customFormat="1">
      <c r="B90" s="39"/>
      <c r="C90" s="40"/>
      <c r="D90" s="233" t="s">
        <v>369</v>
      </c>
      <c r="E90" s="40"/>
      <c r="F90" s="278" t="s">
        <v>977</v>
      </c>
      <c r="G90" s="40"/>
      <c r="H90" s="40"/>
      <c r="I90" s="146"/>
      <c r="J90" s="40"/>
      <c r="K90" s="40"/>
      <c r="L90" s="44"/>
      <c r="M90" s="235"/>
      <c r="N90" s="84"/>
      <c r="O90" s="84"/>
      <c r="P90" s="84"/>
      <c r="Q90" s="84"/>
      <c r="R90" s="84"/>
      <c r="S90" s="84"/>
      <c r="T90" s="85"/>
      <c r="AT90" s="18" t="s">
        <v>369</v>
      </c>
      <c r="AU90" s="18" t="s">
        <v>83</v>
      </c>
    </row>
    <row r="91" s="1" customFormat="1" ht="16.5" customHeight="1">
      <c r="B91" s="39"/>
      <c r="C91" s="220" t="s">
        <v>85</v>
      </c>
      <c r="D91" s="220" t="s">
        <v>167</v>
      </c>
      <c r="E91" s="221" t="s">
        <v>978</v>
      </c>
      <c r="F91" s="222" t="s">
        <v>979</v>
      </c>
      <c r="G91" s="223" t="s">
        <v>442</v>
      </c>
      <c r="H91" s="224">
        <v>1</v>
      </c>
      <c r="I91" s="225"/>
      <c r="J91" s="226">
        <f>ROUND(I91*H91,2)</f>
        <v>0</v>
      </c>
      <c r="K91" s="222" t="s">
        <v>367</v>
      </c>
      <c r="L91" s="44"/>
      <c r="M91" s="227" t="s">
        <v>19</v>
      </c>
      <c r="N91" s="228" t="s">
        <v>47</v>
      </c>
      <c r="O91" s="84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1" t="s">
        <v>172</v>
      </c>
      <c r="AT91" s="231" t="s">
        <v>167</v>
      </c>
      <c r="AU91" s="231" t="s">
        <v>83</v>
      </c>
      <c r="AY91" s="18" t="s">
        <v>165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18" t="s">
        <v>83</v>
      </c>
      <c r="BK91" s="232">
        <f>ROUND(I91*H91,2)</f>
        <v>0</v>
      </c>
      <c r="BL91" s="18" t="s">
        <v>172</v>
      </c>
      <c r="BM91" s="231" t="s">
        <v>2500</v>
      </c>
    </row>
    <row r="92" s="1" customFormat="1">
      <c r="B92" s="39"/>
      <c r="C92" s="40"/>
      <c r="D92" s="233" t="s">
        <v>174</v>
      </c>
      <c r="E92" s="40"/>
      <c r="F92" s="234" t="s">
        <v>979</v>
      </c>
      <c r="G92" s="40"/>
      <c r="H92" s="40"/>
      <c r="I92" s="146"/>
      <c r="J92" s="40"/>
      <c r="K92" s="40"/>
      <c r="L92" s="44"/>
      <c r="M92" s="235"/>
      <c r="N92" s="84"/>
      <c r="O92" s="84"/>
      <c r="P92" s="84"/>
      <c r="Q92" s="84"/>
      <c r="R92" s="84"/>
      <c r="S92" s="84"/>
      <c r="T92" s="85"/>
      <c r="AT92" s="18" t="s">
        <v>174</v>
      </c>
      <c r="AU92" s="18" t="s">
        <v>83</v>
      </c>
    </row>
    <row r="93" s="1" customFormat="1">
      <c r="B93" s="39"/>
      <c r="C93" s="40"/>
      <c r="D93" s="233" t="s">
        <v>369</v>
      </c>
      <c r="E93" s="40"/>
      <c r="F93" s="278" t="s">
        <v>981</v>
      </c>
      <c r="G93" s="40"/>
      <c r="H93" s="40"/>
      <c r="I93" s="146"/>
      <c r="J93" s="40"/>
      <c r="K93" s="40"/>
      <c r="L93" s="44"/>
      <c r="M93" s="235"/>
      <c r="N93" s="84"/>
      <c r="O93" s="84"/>
      <c r="P93" s="84"/>
      <c r="Q93" s="84"/>
      <c r="R93" s="84"/>
      <c r="S93" s="84"/>
      <c r="T93" s="85"/>
      <c r="AT93" s="18" t="s">
        <v>369</v>
      </c>
      <c r="AU93" s="18" t="s">
        <v>83</v>
      </c>
    </row>
    <row r="94" s="1" customFormat="1" ht="16.5" customHeight="1">
      <c r="B94" s="39"/>
      <c r="C94" s="220" t="s">
        <v>188</v>
      </c>
      <c r="D94" s="220" t="s">
        <v>167</v>
      </c>
      <c r="E94" s="221" t="s">
        <v>982</v>
      </c>
      <c r="F94" s="222" t="s">
        <v>983</v>
      </c>
      <c r="G94" s="223" t="s">
        <v>442</v>
      </c>
      <c r="H94" s="224">
        <v>1</v>
      </c>
      <c r="I94" s="225"/>
      <c r="J94" s="226">
        <f>ROUND(I94*H94,2)</f>
        <v>0</v>
      </c>
      <c r="K94" s="222" t="s">
        <v>367</v>
      </c>
      <c r="L94" s="44"/>
      <c r="M94" s="227" t="s">
        <v>19</v>
      </c>
      <c r="N94" s="228" t="s">
        <v>47</v>
      </c>
      <c r="O94" s="84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AR94" s="231" t="s">
        <v>172</v>
      </c>
      <c r="AT94" s="231" t="s">
        <v>167</v>
      </c>
      <c r="AU94" s="231" t="s">
        <v>83</v>
      </c>
      <c r="AY94" s="18" t="s">
        <v>165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18" t="s">
        <v>83</v>
      </c>
      <c r="BK94" s="232">
        <f>ROUND(I94*H94,2)</f>
        <v>0</v>
      </c>
      <c r="BL94" s="18" t="s">
        <v>172</v>
      </c>
      <c r="BM94" s="231" t="s">
        <v>2501</v>
      </c>
    </row>
    <row r="95" s="1" customFormat="1">
      <c r="B95" s="39"/>
      <c r="C95" s="40"/>
      <c r="D95" s="233" t="s">
        <v>174</v>
      </c>
      <c r="E95" s="40"/>
      <c r="F95" s="234" t="s">
        <v>983</v>
      </c>
      <c r="G95" s="40"/>
      <c r="H95" s="40"/>
      <c r="I95" s="146"/>
      <c r="J95" s="40"/>
      <c r="K95" s="40"/>
      <c r="L95" s="44"/>
      <c r="M95" s="235"/>
      <c r="N95" s="84"/>
      <c r="O95" s="84"/>
      <c r="P95" s="84"/>
      <c r="Q95" s="84"/>
      <c r="R95" s="84"/>
      <c r="S95" s="84"/>
      <c r="T95" s="85"/>
      <c r="AT95" s="18" t="s">
        <v>174</v>
      </c>
      <c r="AU95" s="18" t="s">
        <v>83</v>
      </c>
    </row>
    <row r="96" s="1" customFormat="1">
      <c r="B96" s="39"/>
      <c r="C96" s="40"/>
      <c r="D96" s="233" t="s">
        <v>369</v>
      </c>
      <c r="E96" s="40"/>
      <c r="F96" s="278" t="s">
        <v>985</v>
      </c>
      <c r="G96" s="40"/>
      <c r="H96" s="40"/>
      <c r="I96" s="146"/>
      <c r="J96" s="40"/>
      <c r="K96" s="40"/>
      <c r="L96" s="44"/>
      <c r="M96" s="235"/>
      <c r="N96" s="84"/>
      <c r="O96" s="84"/>
      <c r="P96" s="84"/>
      <c r="Q96" s="84"/>
      <c r="R96" s="84"/>
      <c r="S96" s="84"/>
      <c r="T96" s="85"/>
      <c r="AT96" s="18" t="s">
        <v>369</v>
      </c>
      <c r="AU96" s="18" t="s">
        <v>83</v>
      </c>
    </row>
    <row r="97" s="1" customFormat="1" ht="16.5" customHeight="1">
      <c r="B97" s="39"/>
      <c r="C97" s="220" t="s">
        <v>172</v>
      </c>
      <c r="D97" s="220" t="s">
        <v>167</v>
      </c>
      <c r="E97" s="221" t="s">
        <v>986</v>
      </c>
      <c r="F97" s="222" t="s">
        <v>987</v>
      </c>
      <c r="G97" s="223" t="s">
        <v>442</v>
      </c>
      <c r="H97" s="224">
        <v>1</v>
      </c>
      <c r="I97" s="225"/>
      <c r="J97" s="226">
        <f>ROUND(I97*H97,2)</f>
        <v>0</v>
      </c>
      <c r="K97" s="222" t="s">
        <v>367</v>
      </c>
      <c r="L97" s="44"/>
      <c r="M97" s="227" t="s">
        <v>19</v>
      </c>
      <c r="N97" s="228" t="s">
        <v>47</v>
      </c>
      <c r="O97" s="84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31" t="s">
        <v>172</v>
      </c>
      <c r="AT97" s="231" t="s">
        <v>167</v>
      </c>
      <c r="AU97" s="231" t="s">
        <v>83</v>
      </c>
      <c r="AY97" s="18" t="s">
        <v>165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18" t="s">
        <v>83</v>
      </c>
      <c r="BK97" s="232">
        <f>ROUND(I97*H97,2)</f>
        <v>0</v>
      </c>
      <c r="BL97" s="18" t="s">
        <v>172</v>
      </c>
      <c r="BM97" s="231" t="s">
        <v>2502</v>
      </c>
    </row>
    <row r="98" s="1" customFormat="1">
      <c r="B98" s="39"/>
      <c r="C98" s="40"/>
      <c r="D98" s="233" t="s">
        <v>174</v>
      </c>
      <c r="E98" s="40"/>
      <c r="F98" s="234" t="s">
        <v>987</v>
      </c>
      <c r="G98" s="40"/>
      <c r="H98" s="40"/>
      <c r="I98" s="146"/>
      <c r="J98" s="40"/>
      <c r="K98" s="40"/>
      <c r="L98" s="44"/>
      <c r="M98" s="235"/>
      <c r="N98" s="84"/>
      <c r="O98" s="84"/>
      <c r="P98" s="84"/>
      <c r="Q98" s="84"/>
      <c r="R98" s="84"/>
      <c r="S98" s="84"/>
      <c r="T98" s="85"/>
      <c r="AT98" s="18" t="s">
        <v>174</v>
      </c>
      <c r="AU98" s="18" t="s">
        <v>83</v>
      </c>
    </row>
    <row r="99" s="1" customFormat="1">
      <c r="B99" s="39"/>
      <c r="C99" s="40"/>
      <c r="D99" s="233" t="s">
        <v>369</v>
      </c>
      <c r="E99" s="40"/>
      <c r="F99" s="278" t="s">
        <v>989</v>
      </c>
      <c r="G99" s="40"/>
      <c r="H99" s="40"/>
      <c r="I99" s="146"/>
      <c r="J99" s="40"/>
      <c r="K99" s="40"/>
      <c r="L99" s="44"/>
      <c r="M99" s="235"/>
      <c r="N99" s="84"/>
      <c r="O99" s="84"/>
      <c r="P99" s="84"/>
      <c r="Q99" s="84"/>
      <c r="R99" s="84"/>
      <c r="S99" s="84"/>
      <c r="T99" s="85"/>
      <c r="AT99" s="18" t="s">
        <v>369</v>
      </c>
      <c r="AU99" s="18" t="s">
        <v>83</v>
      </c>
    </row>
    <row r="100" s="1" customFormat="1" ht="16.5" customHeight="1">
      <c r="B100" s="39"/>
      <c r="C100" s="220" t="s">
        <v>202</v>
      </c>
      <c r="D100" s="220" t="s">
        <v>167</v>
      </c>
      <c r="E100" s="221" t="s">
        <v>990</v>
      </c>
      <c r="F100" s="222" t="s">
        <v>991</v>
      </c>
      <c r="G100" s="223" t="s">
        <v>442</v>
      </c>
      <c r="H100" s="224">
        <v>1</v>
      </c>
      <c r="I100" s="225"/>
      <c r="J100" s="226">
        <f>ROUND(I100*H100,2)</f>
        <v>0</v>
      </c>
      <c r="K100" s="222" t="s">
        <v>367</v>
      </c>
      <c r="L100" s="44"/>
      <c r="M100" s="227" t="s">
        <v>19</v>
      </c>
      <c r="N100" s="228" t="s">
        <v>47</v>
      </c>
      <c r="O100" s="84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31" t="s">
        <v>172</v>
      </c>
      <c r="AT100" s="231" t="s">
        <v>167</v>
      </c>
      <c r="AU100" s="231" t="s">
        <v>83</v>
      </c>
      <c r="AY100" s="18" t="s">
        <v>165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18" t="s">
        <v>83</v>
      </c>
      <c r="BK100" s="232">
        <f>ROUND(I100*H100,2)</f>
        <v>0</v>
      </c>
      <c r="BL100" s="18" t="s">
        <v>172</v>
      </c>
      <c r="BM100" s="231" t="s">
        <v>2503</v>
      </c>
    </row>
    <row r="101" s="1" customFormat="1">
      <c r="B101" s="39"/>
      <c r="C101" s="40"/>
      <c r="D101" s="233" t="s">
        <v>174</v>
      </c>
      <c r="E101" s="40"/>
      <c r="F101" s="234" t="s">
        <v>991</v>
      </c>
      <c r="G101" s="40"/>
      <c r="H101" s="40"/>
      <c r="I101" s="146"/>
      <c r="J101" s="40"/>
      <c r="K101" s="40"/>
      <c r="L101" s="44"/>
      <c r="M101" s="235"/>
      <c r="N101" s="84"/>
      <c r="O101" s="84"/>
      <c r="P101" s="84"/>
      <c r="Q101" s="84"/>
      <c r="R101" s="84"/>
      <c r="S101" s="84"/>
      <c r="T101" s="85"/>
      <c r="AT101" s="18" t="s">
        <v>174</v>
      </c>
      <c r="AU101" s="18" t="s">
        <v>83</v>
      </c>
    </row>
    <row r="102" s="1" customFormat="1">
      <c r="B102" s="39"/>
      <c r="C102" s="40"/>
      <c r="D102" s="233" t="s">
        <v>369</v>
      </c>
      <c r="E102" s="40"/>
      <c r="F102" s="278" t="s">
        <v>993</v>
      </c>
      <c r="G102" s="40"/>
      <c r="H102" s="40"/>
      <c r="I102" s="146"/>
      <c r="J102" s="40"/>
      <c r="K102" s="40"/>
      <c r="L102" s="44"/>
      <c r="M102" s="235"/>
      <c r="N102" s="84"/>
      <c r="O102" s="84"/>
      <c r="P102" s="84"/>
      <c r="Q102" s="84"/>
      <c r="R102" s="84"/>
      <c r="S102" s="84"/>
      <c r="T102" s="85"/>
      <c r="AT102" s="18" t="s">
        <v>369</v>
      </c>
      <c r="AU102" s="18" t="s">
        <v>83</v>
      </c>
    </row>
    <row r="103" s="1" customFormat="1" ht="16.5" customHeight="1">
      <c r="B103" s="39"/>
      <c r="C103" s="220" t="s">
        <v>210</v>
      </c>
      <c r="D103" s="220" t="s">
        <v>167</v>
      </c>
      <c r="E103" s="221" t="s">
        <v>994</v>
      </c>
      <c r="F103" s="222" t="s">
        <v>995</v>
      </c>
      <c r="G103" s="223" t="s">
        <v>442</v>
      </c>
      <c r="H103" s="224">
        <v>1</v>
      </c>
      <c r="I103" s="225"/>
      <c r="J103" s="226">
        <f>ROUND(I103*H103,2)</f>
        <v>0</v>
      </c>
      <c r="K103" s="222" t="s">
        <v>367</v>
      </c>
      <c r="L103" s="44"/>
      <c r="M103" s="227" t="s">
        <v>19</v>
      </c>
      <c r="N103" s="228" t="s">
        <v>47</v>
      </c>
      <c r="O103" s="84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AR103" s="231" t="s">
        <v>172</v>
      </c>
      <c r="AT103" s="231" t="s">
        <v>167</v>
      </c>
      <c r="AU103" s="231" t="s">
        <v>83</v>
      </c>
      <c r="AY103" s="18" t="s">
        <v>165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18" t="s">
        <v>83</v>
      </c>
      <c r="BK103" s="232">
        <f>ROUND(I103*H103,2)</f>
        <v>0</v>
      </c>
      <c r="BL103" s="18" t="s">
        <v>172</v>
      </c>
      <c r="BM103" s="231" t="s">
        <v>2504</v>
      </c>
    </row>
    <row r="104" s="1" customFormat="1">
      <c r="B104" s="39"/>
      <c r="C104" s="40"/>
      <c r="D104" s="233" t="s">
        <v>174</v>
      </c>
      <c r="E104" s="40"/>
      <c r="F104" s="234" t="s">
        <v>995</v>
      </c>
      <c r="G104" s="40"/>
      <c r="H104" s="40"/>
      <c r="I104" s="146"/>
      <c r="J104" s="40"/>
      <c r="K104" s="40"/>
      <c r="L104" s="44"/>
      <c r="M104" s="235"/>
      <c r="N104" s="84"/>
      <c r="O104" s="84"/>
      <c r="P104" s="84"/>
      <c r="Q104" s="84"/>
      <c r="R104" s="84"/>
      <c r="S104" s="84"/>
      <c r="T104" s="85"/>
      <c r="AT104" s="18" t="s">
        <v>174</v>
      </c>
      <c r="AU104" s="18" t="s">
        <v>83</v>
      </c>
    </row>
    <row r="105" s="1" customFormat="1">
      <c r="B105" s="39"/>
      <c r="C105" s="40"/>
      <c r="D105" s="233" t="s">
        <v>369</v>
      </c>
      <c r="E105" s="40"/>
      <c r="F105" s="278" t="s">
        <v>944</v>
      </c>
      <c r="G105" s="40"/>
      <c r="H105" s="40"/>
      <c r="I105" s="146"/>
      <c r="J105" s="40"/>
      <c r="K105" s="40"/>
      <c r="L105" s="44"/>
      <c r="M105" s="235"/>
      <c r="N105" s="84"/>
      <c r="O105" s="84"/>
      <c r="P105" s="84"/>
      <c r="Q105" s="84"/>
      <c r="R105" s="84"/>
      <c r="S105" s="84"/>
      <c r="T105" s="85"/>
      <c r="AT105" s="18" t="s">
        <v>369</v>
      </c>
      <c r="AU105" s="18" t="s">
        <v>83</v>
      </c>
    </row>
    <row r="106" s="1" customFormat="1" ht="16.5" customHeight="1">
      <c r="B106" s="39"/>
      <c r="C106" s="220" t="s">
        <v>216</v>
      </c>
      <c r="D106" s="220" t="s">
        <v>167</v>
      </c>
      <c r="E106" s="221" t="s">
        <v>997</v>
      </c>
      <c r="F106" s="222" t="s">
        <v>998</v>
      </c>
      <c r="G106" s="223" t="s">
        <v>442</v>
      </c>
      <c r="H106" s="224">
        <v>1</v>
      </c>
      <c r="I106" s="225"/>
      <c r="J106" s="226">
        <f>ROUND(I106*H106,2)</f>
        <v>0</v>
      </c>
      <c r="K106" s="222" t="s">
        <v>367</v>
      </c>
      <c r="L106" s="44"/>
      <c r="M106" s="227" t="s">
        <v>19</v>
      </c>
      <c r="N106" s="228" t="s">
        <v>47</v>
      </c>
      <c r="O106" s="84"/>
      <c r="P106" s="229">
        <f>O106*H106</f>
        <v>0</v>
      </c>
      <c r="Q106" s="229">
        <v>0</v>
      </c>
      <c r="R106" s="229">
        <f>Q106*H106</f>
        <v>0</v>
      </c>
      <c r="S106" s="229">
        <v>0</v>
      </c>
      <c r="T106" s="230">
        <f>S106*H106</f>
        <v>0</v>
      </c>
      <c r="AR106" s="231" t="s">
        <v>172</v>
      </c>
      <c r="AT106" s="231" t="s">
        <v>167</v>
      </c>
      <c r="AU106" s="231" t="s">
        <v>83</v>
      </c>
      <c r="AY106" s="18" t="s">
        <v>165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18" t="s">
        <v>83</v>
      </c>
      <c r="BK106" s="232">
        <f>ROUND(I106*H106,2)</f>
        <v>0</v>
      </c>
      <c r="BL106" s="18" t="s">
        <v>172</v>
      </c>
      <c r="BM106" s="231" t="s">
        <v>2505</v>
      </c>
    </row>
    <row r="107" s="1" customFormat="1">
      <c r="B107" s="39"/>
      <c r="C107" s="40"/>
      <c r="D107" s="233" t="s">
        <v>174</v>
      </c>
      <c r="E107" s="40"/>
      <c r="F107" s="234" t="s">
        <v>998</v>
      </c>
      <c r="G107" s="40"/>
      <c r="H107" s="40"/>
      <c r="I107" s="146"/>
      <c r="J107" s="40"/>
      <c r="K107" s="40"/>
      <c r="L107" s="44"/>
      <c r="M107" s="235"/>
      <c r="N107" s="84"/>
      <c r="O107" s="84"/>
      <c r="P107" s="84"/>
      <c r="Q107" s="84"/>
      <c r="R107" s="84"/>
      <c r="S107" s="84"/>
      <c r="T107" s="85"/>
      <c r="AT107" s="18" t="s">
        <v>174</v>
      </c>
      <c r="AU107" s="18" t="s">
        <v>83</v>
      </c>
    </row>
    <row r="108" s="1" customFormat="1">
      <c r="B108" s="39"/>
      <c r="C108" s="40"/>
      <c r="D108" s="233" t="s">
        <v>369</v>
      </c>
      <c r="E108" s="40"/>
      <c r="F108" s="278" t="s">
        <v>1000</v>
      </c>
      <c r="G108" s="40"/>
      <c r="H108" s="40"/>
      <c r="I108" s="146"/>
      <c r="J108" s="40"/>
      <c r="K108" s="40"/>
      <c r="L108" s="44"/>
      <c r="M108" s="235"/>
      <c r="N108" s="84"/>
      <c r="O108" s="84"/>
      <c r="P108" s="84"/>
      <c r="Q108" s="84"/>
      <c r="R108" s="84"/>
      <c r="S108" s="84"/>
      <c r="T108" s="85"/>
      <c r="AT108" s="18" t="s">
        <v>369</v>
      </c>
      <c r="AU108" s="18" t="s">
        <v>83</v>
      </c>
    </row>
    <row r="109" s="1" customFormat="1" ht="16.5" customHeight="1">
      <c r="B109" s="39"/>
      <c r="C109" s="220" t="s">
        <v>224</v>
      </c>
      <c r="D109" s="220" t="s">
        <v>167</v>
      </c>
      <c r="E109" s="221" t="s">
        <v>1001</v>
      </c>
      <c r="F109" s="222" t="s">
        <v>1002</v>
      </c>
      <c r="G109" s="223" t="s">
        <v>442</v>
      </c>
      <c r="H109" s="224">
        <v>2</v>
      </c>
      <c r="I109" s="225"/>
      <c r="J109" s="226">
        <f>ROUND(I109*H109,2)</f>
        <v>0</v>
      </c>
      <c r="K109" s="222" t="s">
        <v>367</v>
      </c>
      <c r="L109" s="44"/>
      <c r="M109" s="227" t="s">
        <v>19</v>
      </c>
      <c r="N109" s="228" t="s">
        <v>47</v>
      </c>
      <c r="O109" s="84"/>
      <c r="P109" s="229">
        <f>O109*H109</f>
        <v>0</v>
      </c>
      <c r="Q109" s="229">
        <v>0</v>
      </c>
      <c r="R109" s="229">
        <f>Q109*H109</f>
        <v>0</v>
      </c>
      <c r="S109" s="229">
        <v>0</v>
      </c>
      <c r="T109" s="230">
        <f>S109*H109</f>
        <v>0</v>
      </c>
      <c r="AR109" s="231" t="s">
        <v>172</v>
      </c>
      <c r="AT109" s="231" t="s">
        <v>167</v>
      </c>
      <c r="AU109" s="231" t="s">
        <v>83</v>
      </c>
      <c r="AY109" s="18" t="s">
        <v>165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18" t="s">
        <v>83</v>
      </c>
      <c r="BK109" s="232">
        <f>ROUND(I109*H109,2)</f>
        <v>0</v>
      </c>
      <c r="BL109" s="18" t="s">
        <v>172</v>
      </c>
      <c r="BM109" s="231" t="s">
        <v>2506</v>
      </c>
    </row>
    <row r="110" s="1" customFormat="1">
      <c r="B110" s="39"/>
      <c r="C110" s="40"/>
      <c r="D110" s="233" t="s">
        <v>174</v>
      </c>
      <c r="E110" s="40"/>
      <c r="F110" s="234" t="s">
        <v>1002</v>
      </c>
      <c r="G110" s="40"/>
      <c r="H110" s="40"/>
      <c r="I110" s="146"/>
      <c r="J110" s="40"/>
      <c r="K110" s="40"/>
      <c r="L110" s="44"/>
      <c r="M110" s="235"/>
      <c r="N110" s="84"/>
      <c r="O110" s="84"/>
      <c r="P110" s="84"/>
      <c r="Q110" s="84"/>
      <c r="R110" s="84"/>
      <c r="S110" s="84"/>
      <c r="T110" s="85"/>
      <c r="AT110" s="18" t="s">
        <v>174</v>
      </c>
      <c r="AU110" s="18" t="s">
        <v>83</v>
      </c>
    </row>
    <row r="111" s="1" customFormat="1">
      <c r="B111" s="39"/>
      <c r="C111" s="40"/>
      <c r="D111" s="233" t="s">
        <v>369</v>
      </c>
      <c r="E111" s="40"/>
      <c r="F111" s="278" t="s">
        <v>1004</v>
      </c>
      <c r="G111" s="40"/>
      <c r="H111" s="40"/>
      <c r="I111" s="146"/>
      <c r="J111" s="40"/>
      <c r="K111" s="40"/>
      <c r="L111" s="44"/>
      <c r="M111" s="235"/>
      <c r="N111" s="84"/>
      <c r="O111" s="84"/>
      <c r="P111" s="84"/>
      <c r="Q111" s="84"/>
      <c r="R111" s="84"/>
      <c r="S111" s="84"/>
      <c r="T111" s="85"/>
      <c r="AT111" s="18" t="s">
        <v>369</v>
      </c>
      <c r="AU111" s="18" t="s">
        <v>83</v>
      </c>
    </row>
    <row r="112" s="1" customFormat="1" ht="16.5" customHeight="1">
      <c r="B112" s="39"/>
      <c r="C112" s="220" t="s">
        <v>233</v>
      </c>
      <c r="D112" s="220" t="s">
        <v>167</v>
      </c>
      <c r="E112" s="221" t="s">
        <v>1005</v>
      </c>
      <c r="F112" s="222" t="s">
        <v>1006</v>
      </c>
      <c r="G112" s="223" t="s">
        <v>442</v>
      </c>
      <c r="H112" s="224">
        <v>1</v>
      </c>
      <c r="I112" s="225"/>
      <c r="J112" s="226">
        <f>ROUND(I112*H112,2)</f>
        <v>0</v>
      </c>
      <c r="K112" s="222" t="s">
        <v>367</v>
      </c>
      <c r="L112" s="44"/>
      <c r="M112" s="227" t="s">
        <v>19</v>
      </c>
      <c r="N112" s="228" t="s">
        <v>47</v>
      </c>
      <c r="O112" s="84"/>
      <c r="P112" s="229">
        <f>O112*H112</f>
        <v>0</v>
      </c>
      <c r="Q112" s="229">
        <v>0</v>
      </c>
      <c r="R112" s="229">
        <f>Q112*H112</f>
        <v>0</v>
      </c>
      <c r="S112" s="229">
        <v>0</v>
      </c>
      <c r="T112" s="230">
        <f>S112*H112</f>
        <v>0</v>
      </c>
      <c r="AR112" s="231" t="s">
        <v>172</v>
      </c>
      <c r="AT112" s="231" t="s">
        <v>167</v>
      </c>
      <c r="AU112" s="231" t="s">
        <v>83</v>
      </c>
      <c r="AY112" s="18" t="s">
        <v>165</v>
      </c>
      <c r="BE112" s="232">
        <f>IF(N112="základní",J112,0)</f>
        <v>0</v>
      </c>
      <c r="BF112" s="232">
        <f>IF(N112="snížená",J112,0)</f>
        <v>0</v>
      </c>
      <c r="BG112" s="232">
        <f>IF(N112="zákl. přenesená",J112,0)</f>
        <v>0</v>
      </c>
      <c r="BH112" s="232">
        <f>IF(N112="sníž. přenesená",J112,0)</f>
        <v>0</v>
      </c>
      <c r="BI112" s="232">
        <f>IF(N112="nulová",J112,0)</f>
        <v>0</v>
      </c>
      <c r="BJ112" s="18" t="s">
        <v>83</v>
      </c>
      <c r="BK112" s="232">
        <f>ROUND(I112*H112,2)</f>
        <v>0</v>
      </c>
      <c r="BL112" s="18" t="s">
        <v>172</v>
      </c>
      <c r="BM112" s="231" t="s">
        <v>2507</v>
      </c>
    </row>
    <row r="113" s="1" customFormat="1">
      <c r="B113" s="39"/>
      <c r="C113" s="40"/>
      <c r="D113" s="233" t="s">
        <v>174</v>
      </c>
      <c r="E113" s="40"/>
      <c r="F113" s="234" t="s">
        <v>1006</v>
      </c>
      <c r="G113" s="40"/>
      <c r="H113" s="40"/>
      <c r="I113" s="146"/>
      <c r="J113" s="40"/>
      <c r="K113" s="40"/>
      <c r="L113" s="44"/>
      <c r="M113" s="235"/>
      <c r="N113" s="84"/>
      <c r="O113" s="84"/>
      <c r="P113" s="84"/>
      <c r="Q113" s="84"/>
      <c r="R113" s="84"/>
      <c r="S113" s="84"/>
      <c r="T113" s="85"/>
      <c r="AT113" s="18" t="s">
        <v>174</v>
      </c>
      <c r="AU113" s="18" t="s">
        <v>83</v>
      </c>
    </row>
    <row r="114" s="1" customFormat="1">
      <c r="B114" s="39"/>
      <c r="C114" s="40"/>
      <c r="D114" s="233" t="s">
        <v>369</v>
      </c>
      <c r="E114" s="40"/>
      <c r="F114" s="278" t="s">
        <v>944</v>
      </c>
      <c r="G114" s="40"/>
      <c r="H114" s="40"/>
      <c r="I114" s="146"/>
      <c r="J114" s="40"/>
      <c r="K114" s="40"/>
      <c r="L114" s="44"/>
      <c r="M114" s="235"/>
      <c r="N114" s="84"/>
      <c r="O114" s="84"/>
      <c r="P114" s="84"/>
      <c r="Q114" s="84"/>
      <c r="R114" s="84"/>
      <c r="S114" s="84"/>
      <c r="T114" s="85"/>
      <c r="AT114" s="18" t="s">
        <v>369</v>
      </c>
      <c r="AU114" s="18" t="s">
        <v>83</v>
      </c>
    </row>
    <row r="115" s="1" customFormat="1" ht="16.5" customHeight="1">
      <c r="B115" s="39"/>
      <c r="C115" s="220" t="s">
        <v>240</v>
      </c>
      <c r="D115" s="220" t="s">
        <v>167</v>
      </c>
      <c r="E115" s="221" t="s">
        <v>1008</v>
      </c>
      <c r="F115" s="222" t="s">
        <v>1009</v>
      </c>
      <c r="G115" s="223" t="s">
        <v>442</v>
      </c>
      <c r="H115" s="224">
        <v>1</v>
      </c>
      <c r="I115" s="225"/>
      <c r="J115" s="226">
        <f>ROUND(I115*H115,2)</f>
        <v>0</v>
      </c>
      <c r="K115" s="222" t="s">
        <v>367</v>
      </c>
      <c r="L115" s="44"/>
      <c r="M115" s="227" t="s">
        <v>19</v>
      </c>
      <c r="N115" s="228" t="s">
        <v>47</v>
      </c>
      <c r="O115" s="84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AR115" s="231" t="s">
        <v>172</v>
      </c>
      <c r="AT115" s="231" t="s">
        <v>167</v>
      </c>
      <c r="AU115" s="231" t="s">
        <v>83</v>
      </c>
      <c r="AY115" s="18" t="s">
        <v>165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18" t="s">
        <v>83</v>
      </c>
      <c r="BK115" s="232">
        <f>ROUND(I115*H115,2)</f>
        <v>0</v>
      </c>
      <c r="BL115" s="18" t="s">
        <v>172</v>
      </c>
      <c r="BM115" s="231" t="s">
        <v>2508</v>
      </c>
    </row>
    <row r="116" s="1" customFormat="1">
      <c r="B116" s="39"/>
      <c r="C116" s="40"/>
      <c r="D116" s="233" t="s">
        <v>174</v>
      </c>
      <c r="E116" s="40"/>
      <c r="F116" s="234" t="s">
        <v>1009</v>
      </c>
      <c r="G116" s="40"/>
      <c r="H116" s="40"/>
      <c r="I116" s="146"/>
      <c r="J116" s="40"/>
      <c r="K116" s="40"/>
      <c r="L116" s="44"/>
      <c r="M116" s="235"/>
      <c r="N116" s="84"/>
      <c r="O116" s="84"/>
      <c r="P116" s="84"/>
      <c r="Q116" s="84"/>
      <c r="R116" s="84"/>
      <c r="S116" s="84"/>
      <c r="T116" s="85"/>
      <c r="AT116" s="18" t="s">
        <v>174</v>
      </c>
      <c r="AU116" s="18" t="s">
        <v>83</v>
      </c>
    </row>
    <row r="117" s="1" customFormat="1">
      <c r="B117" s="39"/>
      <c r="C117" s="40"/>
      <c r="D117" s="233" t="s">
        <v>369</v>
      </c>
      <c r="E117" s="40"/>
      <c r="F117" s="278" t="s">
        <v>1011</v>
      </c>
      <c r="G117" s="40"/>
      <c r="H117" s="40"/>
      <c r="I117" s="146"/>
      <c r="J117" s="40"/>
      <c r="K117" s="40"/>
      <c r="L117" s="44"/>
      <c r="M117" s="235"/>
      <c r="N117" s="84"/>
      <c r="O117" s="84"/>
      <c r="P117" s="84"/>
      <c r="Q117" s="84"/>
      <c r="R117" s="84"/>
      <c r="S117" s="84"/>
      <c r="T117" s="85"/>
      <c r="AT117" s="18" t="s">
        <v>369</v>
      </c>
      <c r="AU117" s="18" t="s">
        <v>83</v>
      </c>
    </row>
    <row r="118" s="1" customFormat="1" ht="16.5" customHeight="1">
      <c r="B118" s="39"/>
      <c r="C118" s="220" t="s">
        <v>247</v>
      </c>
      <c r="D118" s="220" t="s">
        <v>167</v>
      </c>
      <c r="E118" s="221" t="s">
        <v>1012</v>
      </c>
      <c r="F118" s="222" t="s">
        <v>1013</v>
      </c>
      <c r="G118" s="223" t="s">
        <v>442</v>
      </c>
      <c r="H118" s="224">
        <v>1</v>
      </c>
      <c r="I118" s="225"/>
      <c r="J118" s="226">
        <f>ROUND(I118*H118,2)</f>
        <v>0</v>
      </c>
      <c r="K118" s="222" t="s">
        <v>367</v>
      </c>
      <c r="L118" s="44"/>
      <c r="M118" s="227" t="s">
        <v>19</v>
      </c>
      <c r="N118" s="228" t="s">
        <v>47</v>
      </c>
      <c r="O118" s="84"/>
      <c r="P118" s="229">
        <f>O118*H118</f>
        <v>0</v>
      </c>
      <c r="Q118" s="229">
        <v>0</v>
      </c>
      <c r="R118" s="229">
        <f>Q118*H118</f>
        <v>0</v>
      </c>
      <c r="S118" s="229">
        <v>0</v>
      </c>
      <c r="T118" s="230">
        <f>S118*H118</f>
        <v>0</v>
      </c>
      <c r="AR118" s="231" t="s">
        <v>172</v>
      </c>
      <c r="AT118" s="231" t="s">
        <v>167</v>
      </c>
      <c r="AU118" s="231" t="s">
        <v>83</v>
      </c>
      <c r="AY118" s="18" t="s">
        <v>165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18" t="s">
        <v>83</v>
      </c>
      <c r="BK118" s="232">
        <f>ROUND(I118*H118,2)</f>
        <v>0</v>
      </c>
      <c r="BL118" s="18" t="s">
        <v>172</v>
      </c>
      <c r="BM118" s="231" t="s">
        <v>2509</v>
      </c>
    </row>
    <row r="119" s="1" customFormat="1">
      <c r="B119" s="39"/>
      <c r="C119" s="40"/>
      <c r="D119" s="233" t="s">
        <v>174</v>
      </c>
      <c r="E119" s="40"/>
      <c r="F119" s="234" t="s">
        <v>1015</v>
      </c>
      <c r="G119" s="40"/>
      <c r="H119" s="40"/>
      <c r="I119" s="146"/>
      <c r="J119" s="40"/>
      <c r="K119" s="40"/>
      <c r="L119" s="44"/>
      <c r="M119" s="235"/>
      <c r="N119" s="84"/>
      <c r="O119" s="84"/>
      <c r="P119" s="84"/>
      <c r="Q119" s="84"/>
      <c r="R119" s="84"/>
      <c r="S119" s="84"/>
      <c r="T119" s="85"/>
      <c r="AT119" s="18" t="s">
        <v>174</v>
      </c>
      <c r="AU119" s="18" t="s">
        <v>83</v>
      </c>
    </row>
    <row r="120" s="1" customFormat="1">
      <c r="B120" s="39"/>
      <c r="C120" s="40"/>
      <c r="D120" s="233" t="s">
        <v>369</v>
      </c>
      <c r="E120" s="40"/>
      <c r="F120" s="278" t="s">
        <v>1016</v>
      </c>
      <c r="G120" s="40"/>
      <c r="H120" s="40"/>
      <c r="I120" s="146"/>
      <c r="J120" s="40"/>
      <c r="K120" s="40"/>
      <c r="L120" s="44"/>
      <c r="M120" s="235"/>
      <c r="N120" s="84"/>
      <c r="O120" s="84"/>
      <c r="P120" s="84"/>
      <c r="Q120" s="84"/>
      <c r="R120" s="84"/>
      <c r="S120" s="84"/>
      <c r="T120" s="85"/>
      <c r="AT120" s="18" t="s">
        <v>369</v>
      </c>
      <c r="AU120" s="18" t="s">
        <v>83</v>
      </c>
    </row>
    <row r="121" s="1" customFormat="1" ht="16.5" customHeight="1">
      <c r="B121" s="39"/>
      <c r="C121" s="220" t="s">
        <v>254</v>
      </c>
      <c r="D121" s="220" t="s">
        <v>167</v>
      </c>
      <c r="E121" s="221" t="s">
        <v>1017</v>
      </c>
      <c r="F121" s="222" t="s">
        <v>1018</v>
      </c>
      <c r="G121" s="223" t="s">
        <v>442</v>
      </c>
      <c r="H121" s="224">
        <v>1</v>
      </c>
      <c r="I121" s="225"/>
      <c r="J121" s="226">
        <f>ROUND(I121*H121,2)</f>
        <v>0</v>
      </c>
      <c r="K121" s="222" t="s">
        <v>367</v>
      </c>
      <c r="L121" s="44"/>
      <c r="M121" s="227" t="s">
        <v>19</v>
      </c>
      <c r="N121" s="228" t="s">
        <v>47</v>
      </c>
      <c r="O121" s="84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AR121" s="231" t="s">
        <v>172</v>
      </c>
      <c r="AT121" s="231" t="s">
        <v>167</v>
      </c>
      <c r="AU121" s="231" t="s">
        <v>83</v>
      </c>
      <c r="AY121" s="18" t="s">
        <v>165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8" t="s">
        <v>83</v>
      </c>
      <c r="BK121" s="232">
        <f>ROUND(I121*H121,2)</f>
        <v>0</v>
      </c>
      <c r="BL121" s="18" t="s">
        <v>172</v>
      </c>
      <c r="BM121" s="231" t="s">
        <v>2510</v>
      </c>
    </row>
    <row r="122" s="1" customFormat="1">
      <c r="B122" s="39"/>
      <c r="C122" s="40"/>
      <c r="D122" s="233" t="s">
        <v>174</v>
      </c>
      <c r="E122" s="40"/>
      <c r="F122" s="234" t="s">
        <v>1020</v>
      </c>
      <c r="G122" s="40"/>
      <c r="H122" s="40"/>
      <c r="I122" s="146"/>
      <c r="J122" s="40"/>
      <c r="K122" s="40"/>
      <c r="L122" s="44"/>
      <c r="M122" s="235"/>
      <c r="N122" s="84"/>
      <c r="O122" s="84"/>
      <c r="P122" s="84"/>
      <c r="Q122" s="84"/>
      <c r="R122" s="84"/>
      <c r="S122" s="84"/>
      <c r="T122" s="85"/>
      <c r="AT122" s="18" t="s">
        <v>174</v>
      </c>
      <c r="AU122" s="18" t="s">
        <v>83</v>
      </c>
    </row>
    <row r="123" s="1" customFormat="1">
      <c r="B123" s="39"/>
      <c r="C123" s="40"/>
      <c r="D123" s="233" t="s">
        <v>369</v>
      </c>
      <c r="E123" s="40"/>
      <c r="F123" s="278" t="s">
        <v>1021</v>
      </c>
      <c r="G123" s="40"/>
      <c r="H123" s="40"/>
      <c r="I123" s="146"/>
      <c r="J123" s="40"/>
      <c r="K123" s="40"/>
      <c r="L123" s="44"/>
      <c r="M123" s="235"/>
      <c r="N123" s="84"/>
      <c r="O123" s="84"/>
      <c r="P123" s="84"/>
      <c r="Q123" s="84"/>
      <c r="R123" s="84"/>
      <c r="S123" s="84"/>
      <c r="T123" s="85"/>
      <c r="AT123" s="18" t="s">
        <v>369</v>
      </c>
      <c r="AU123" s="18" t="s">
        <v>83</v>
      </c>
    </row>
    <row r="124" s="1" customFormat="1" ht="16.5" customHeight="1">
      <c r="B124" s="39"/>
      <c r="C124" s="220" t="s">
        <v>261</v>
      </c>
      <c r="D124" s="220" t="s">
        <v>167</v>
      </c>
      <c r="E124" s="221" t="s">
        <v>1022</v>
      </c>
      <c r="F124" s="222" t="s">
        <v>1023</v>
      </c>
      <c r="G124" s="223" t="s">
        <v>197</v>
      </c>
      <c r="H124" s="224">
        <v>60</v>
      </c>
      <c r="I124" s="225"/>
      <c r="J124" s="226">
        <f>ROUND(I124*H124,2)</f>
        <v>0</v>
      </c>
      <c r="K124" s="222" t="s">
        <v>367</v>
      </c>
      <c r="L124" s="44"/>
      <c r="M124" s="227" t="s">
        <v>19</v>
      </c>
      <c r="N124" s="228" t="s">
        <v>47</v>
      </c>
      <c r="O124" s="84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AR124" s="231" t="s">
        <v>172</v>
      </c>
      <c r="AT124" s="231" t="s">
        <v>167</v>
      </c>
      <c r="AU124" s="231" t="s">
        <v>83</v>
      </c>
      <c r="AY124" s="18" t="s">
        <v>165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8" t="s">
        <v>83</v>
      </c>
      <c r="BK124" s="232">
        <f>ROUND(I124*H124,2)</f>
        <v>0</v>
      </c>
      <c r="BL124" s="18" t="s">
        <v>172</v>
      </c>
      <c r="BM124" s="231" t="s">
        <v>2511</v>
      </c>
    </row>
    <row r="125" s="1" customFormat="1">
      <c r="B125" s="39"/>
      <c r="C125" s="40"/>
      <c r="D125" s="233" t="s">
        <v>174</v>
      </c>
      <c r="E125" s="40"/>
      <c r="F125" s="234" t="s">
        <v>2512</v>
      </c>
      <c r="G125" s="40"/>
      <c r="H125" s="40"/>
      <c r="I125" s="146"/>
      <c r="J125" s="40"/>
      <c r="K125" s="40"/>
      <c r="L125" s="44"/>
      <c r="M125" s="235"/>
      <c r="N125" s="84"/>
      <c r="O125" s="84"/>
      <c r="P125" s="84"/>
      <c r="Q125" s="84"/>
      <c r="R125" s="84"/>
      <c r="S125" s="84"/>
      <c r="T125" s="85"/>
      <c r="AT125" s="18" t="s">
        <v>174</v>
      </c>
      <c r="AU125" s="18" t="s">
        <v>83</v>
      </c>
    </row>
    <row r="126" s="1" customFormat="1">
      <c r="B126" s="39"/>
      <c r="C126" s="40"/>
      <c r="D126" s="233" t="s">
        <v>369</v>
      </c>
      <c r="E126" s="40"/>
      <c r="F126" s="278" t="s">
        <v>2513</v>
      </c>
      <c r="G126" s="40"/>
      <c r="H126" s="40"/>
      <c r="I126" s="146"/>
      <c r="J126" s="40"/>
      <c r="K126" s="40"/>
      <c r="L126" s="44"/>
      <c r="M126" s="235"/>
      <c r="N126" s="84"/>
      <c r="O126" s="84"/>
      <c r="P126" s="84"/>
      <c r="Q126" s="84"/>
      <c r="R126" s="84"/>
      <c r="S126" s="84"/>
      <c r="T126" s="85"/>
      <c r="AT126" s="18" t="s">
        <v>369</v>
      </c>
      <c r="AU126" s="18" t="s">
        <v>83</v>
      </c>
    </row>
    <row r="127" s="1" customFormat="1" ht="16.5" customHeight="1">
      <c r="B127" s="39"/>
      <c r="C127" s="220" t="s">
        <v>267</v>
      </c>
      <c r="D127" s="220" t="s">
        <v>167</v>
      </c>
      <c r="E127" s="221" t="s">
        <v>1027</v>
      </c>
      <c r="F127" s="222" t="s">
        <v>1028</v>
      </c>
      <c r="G127" s="223" t="s">
        <v>442</v>
      </c>
      <c r="H127" s="224">
        <v>1</v>
      </c>
      <c r="I127" s="225"/>
      <c r="J127" s="226">
        <f>ROUND(I127*H127,2)</f>
        <v>0</v>
      </c>
      <c r="K127" s="222" t="s">
        <v>367</v>
      </c>
      <c r="L127" s="44"/>
      <c r="M127" s="227" t="s">
        <v>19</v>
      </c>
      <c r="N127" s="228" t="s">
        <v>47</v>
      </c>
      <c r="O127" s="84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AR127" s="231" t="s">
        <v>172</v>
      </c>
      <c r="AT127" s="231" t="s">
        <v>167</v>
      </c>
      <c r="AU127" s="231" t="s">
        <v>83</v>
      </c>
      <c r="AY127" s="18" t="s">
        <v>165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83</v>
      </c>
      <c r="BK127" s="232">
        <f>ROUND(I127*H127,2)</f>
        <v>0</v>
      </c>
      <c r="BL127" s="18" t="s">
        <v>172</v>
      </c>
      <c r="BM127" s="231" t="s">
        <v>2514</v>
      </c>
    </row>
    <row r="128" s="1" customFormat="1">
      <c r="B128" s="39"/>
      <c r="C128" s="40"/>
      <c r="D128" s="233" t="s">
        <v>174</v>
      </c>
      <c r="E128" s="40"/>
      <c r="F128" s="234" t="s">
        <v>1028</v>
      </c>
      <c r="G128" s="40"/>
      <c r="H128" s="40"/>
      <c r="I128" s="146"/>
      <c r="J128" s="40"/>
      <c r="K128" s="40"/>
      <c r="L128" s="44"/>
      <c r="M128" s="235"/>
      <c r="N128" s="84"/>
      <c r="O128" s="84"/>
      <c r="P128" s="84"/>
      <c r="Q128" s="84"/>
      <c r="R128" s="84"/>
      <c r="S128" s="84"/>
      <c r="T128" s="85"/>
      <c r="AT128" s="18" t="s">
        <v>174</v>
      </c>
      <c r="AU128" s="18" t="s">
        <v>83</v>
      </c>
    </row>
    <row r="129" s="1" customFormat="1">
      <c r="B129" s="39"/>
      <c r="C129" s="40"/>
      <c r="D129" s="233" t="s">
        <v>369</v>
      </c>
      <c r="E129" s="40"/>
      <c r="F129" s="278" t="s">
        <v>944</v>
      </c>
      <c r="G129" s="40"/>
      <c r="H129" s="40"/>
      <c r="I129" s="146"/>
      <c r="J129" s="40"/>
      <c r="K129" s="40"/>
      <c r="L129" s="44"/>
      <c r="M129" s="279"/>
      <c r="N129" s="280"/>
      <c r="O129" s="280"/>
      <c r="P129" s="280"/>
      <c r="Q129" s="280"/>
      <c r="R129" s="280"/>
      <c r="S129" s="280"/>
      <c r="T129" s="281"/>
      <c r="AT129" s="18" t="s">
        <v>369</v>
      </c>
      <c r="AU129" s="18" t="s">
        <v>83</v>
      </c>
    </row>
    <row r="130" s="1" customFormat="1" ht="6.96" customHeight="1">
      <c r="B130" s="59"/>
      <c r="C130" s="60"/>
      <c r="D130" s="60"/>
      <c r="E130" s="60"/>
      <c r="F130" s="60"/>
      <c r="G130" s="60"/>
      <c r="H130" s="60"/>
      <c r="I130" s="171"/>
      <c r="J130" s="60"/>
      <c r="K130" s="60"/>
      <c r="L130" s="44"/>
    </row>
  </sheetData>
  <sheetProtection sheet="1" autoFilter="0" formatColumns="0" formatRows="0" objects="1" scenarios="1" spinCount="100000" saltValue="QNtvdz3K1thEcndaRoIEP/ps4XC6HBfQlGbdLi+hF2aKtrNmmxtFIjSRpwnLbrhdh9QomPQ82K7QE2Zsm3OMZg==" hashValue="OIQ5DZwW+9z6Bd/3FwlIoEWUVY18RGs7F17ErRVYIKpxWrhIF08bhr6U61WatHF/FgaRdX/oyeqF2EmjZF9r1Q==" algorithmName="SHA-512" password="CC35"/>
  <autoFilter ref="C85:K12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97" customWidth="1"/>
    <col min="2" max="2" width="1.664063" style="297" customWidth="1"/>
    <col min="3" max="4" width="5" style="297" customWidth="1"/>
    <col min="5" max="5" width="11.67" style="297" customWidth="1"/>
    <col min="6" max="6" width="9.17" style="297" customWidth="1"/>
    <col min="7" max="7" width="5" style="297" customWidth="1"/>
    <col min="8" max="8" width="77.83" style="297" customWidth="1"/>
    <col min="9" max="10" width="20" style="297" customWidth="1"/>
    <col min="11" max="11" width="1.664063" style="297" customWidth="1"/>
  </cols>
  <sheetData>
    <row r="1" ht="37.5" customHeight="1"/>
    <row r="2" ht="7.5" customHeight="1">
      <c r="B2" s="298"/>
      <c r="C2" s="299"/>
      <c r="D2" s="299"/>
      <c r="E2" s="299"/>
      <c r="F2" s="299"/>
      <c r="G2" s="299"/>
      <c r="H2" s="299"/>
      <c r="I2" s="299"/>
      <c r="J2" s="299"/>
      <c r="K2" s="300"/>
    </row>
    <row r="3" s="16" customFormat="1" ht="45" customHeight="1">
      <c r="B3" s="301"/>
      <c r="C3" s="302" t="s">
        <v>2515</v>
      </c>
      <c r="D3" s="302"/>
      <c r="E3" s="302"/>
      <c r="F3" s="302"/>
      <c r="G3" s="302"/>
      <c r="H3" s="302"/>
      <c r="I3" s="302"/>
      <c r="J3" s="302"/>
      <c r="K3" s="303"/>
    </row>
    <row r="4" ht="25.5" customHeight="1">
      <c r="B4" s="304"/>
      <c r="C4" s="305" t="s">
        <v>2516</v>
      </c>
      <c r="D4" s="305"/>
      <c r="E4" s="305"/>
      <c r="F4" s="305"/>
      <c r="G4" s="305"/>
      <c r="H4" s="305"/>
      <c r="I4" s="305"/>
      <c r="J4" s="305"/>
      <c r="K4" s="306"/>
    </row>
    <row r="5" ht="5.25" customHeight="1">
      <c r="B5" s="304"/>
      <c r="C5" s="307"/>
      <c r="D5" s="307"/>
      <c r="E5" s="307"/>
      <c r="F5" s="307"/>
      <c r="G5" s="307"/>
      <c r="H5" s="307"/>
      <c r="I5" s="307"/>
      <c r="J5" s="307"/>
      <c r="K5" s="306"/>
    </row>
    <row r="6" ht="15" customHeight="1">
      <c r="B6" s="304"/>
      <c r="C6" s="308" t="s">
        <v>2517</v>
      </c>
      <c r="D6" s="308"/>
      <c r="E6" s="308"/>
      <c r="F6" s="308"/>
      <c r="G6" s="308"/>
      <c r="H6" s="308"/>
      <c r="I6" s="308"/>
      <c r="J6" s="308"/>
      <c r="K6" s="306"/>
    </row>
    <row r="7" ht="15" customHeight="1">
      <c r="B7" s="309"/>
      <c r="C7" s="308" t="s">
        <v>2518</v>
      </c>
      <c r="D7" s="308"/>
      <c r="E7" s="308"/>
      <c r="F7" s="308"/>
      <c r="G7" s="308"/>
      <c r="H7" s="308"/>
      <c r="I7" s="308"/>
      <c r="J7" s="308"/>
      <c r="K7" s="306"/>
    </row>
    <row r="8" ht="12.75" customHeight="1">
      <c r="B8" s="309"/>
      <c r="C8" s="308"/>
      <c r="D8" s="308"/>
      <c r="E8" s="308"/>
      <c r="F8" s="308"/>
      <c r="G8" s="308"/>
      <c r="H8" s="308"/>
      <c r="I8" s="308"/>
      <c r="J8" s="308"/>
      <c r="K8" s="306"/>
    </row>
    <row r="9" ht="15" customHeight="1">
      <c r="B9" s="309"/>
      <c r="C9" s="308" t="s">
        <v>2519</v>
      </c>
      <c r="D9" s="308"/>
      <c r="E9" s="308"/>
      <c r="F9" s="308"/>
      <c r="G9" s="308"/>
      <c r="H9" s="308"/>
      <c r="I9" s="308"/>
      <c r="J9" s="308"/>
      <c r="K9" s="306"/>
    </row>
    <row r="10" ht="15" customHeight="1">
      <c r="B10" s="309"/>
      <c r="C10" s="308"/>
      <c r="D10" s="308" t="s">
        <v>2520</v>
      </c>
      <c r="E10" s="308"/>
      <c r="F10" s="308"/>
      <c r="G10" s="308"/>
      <c r="H10" s="308"/>
      <c r="I10" s="308"/>
      <c r="J10" s="308"/>
      <c r="K10" s="306"/>
    </row>
    <row r="11" ht="15" customHeight="1">
      <c r="B11" s="309"/>
      <c r="C11" s="310"/>
      <c r="D11" s="308" t="s">
        <v>2521</v>
      </c>
      <c r="E11" s="308"/>
      <c r="F11" s="308"/>
      <c r="G11" s="308"/>
      <c r="H11" s="308"/>
      <c r="I11" s="308"/>
      <c r="J11" s="308"/>
      <c r="K11" s="306"/>
    </row>
    <row r="12" ht="15" customHeight="1">
      <c r="B12" s="309"/>
      <c r="C12" s="310"/>
      <c r="D12" s="308"/>
      <c r="E12" s="308"/>
      <c r="F12" s="308"/>
      <c r="G12" s="308"/>
      <c r="H12" s="308"/>
      <c r="I12" s="308"/>
      <c r="J12" s="308"/>
      <c r="K12" s="306"/>
    </row>
    <row r="13" ht="15" customHeight="1">
      <c r="B13" s="309"/>
      <c r="C13" s="310"/>
      <c r="D13" s="311" t="s">
        <v>2522</v>
      </c>
      <c r="E13" s="308"/>
      <c r="F13" s="308"/>
      <c r="G13" s="308"/>
      <c r="H13" s="308"/>
      <c r="I13" s="308"/>
      <c r="J13" s="308"/>
      <c r="K13" s="306"/>
    </row>
    <row r="14" ht="12.75" customHeight="1">
      <c r="B14" s="309"/>
      <c r="C14" s="310"/>
      <c r="D14" s="310"/>
      <c r="E14" s="310"/>
      <c r="F14" s="310"/>
      <c r="G14" s="310"/>
      <c r="H14" s="310"/>
      <c r="I14" s="310"/>
      <c r="J14" s="310"/>
      <c r="K14" s="306"/>
    </row>
    <row r="15" ht="15" customHeight="1">
      <c r="B15" s="309"/>
      <c r="C15" s="310"/>
      <c r="D15" s="308" t="s">
        <v>2523</v>
      </c>
      <c r="E15" s="308"/>
      <c r="F15" s="308"/>
      <c r="G15" s="308"/>
      <c r="H15" s="308"/>
      <c r="I15" s="308"/>
      <c r="J15" s="308"/>
      <c r="K15" s="306"/>
    </row>
    <row r="16" ht="15" customHeight="1">
      <c r="B16" s="309"/>
      <c r="C16" s="310"/>
      <c r="D16" s="308" t="s">
        <v>2524</v>
      </c>
      <c r="E16" s="308"/>
      <c r="F16" s="308"/>
      <c r="G16" s="308"/>
      <c r="H16" s="308"/>
      <c r="I16" s="308"/>
      <c r="J16" s="308"/>
      <c r="K16" s="306"/>
    </row>
    <row r="17" ht="15" customHeight="1">
      <c r="B17" s="309"/>
      <c r="C17" s="310"/>
      <c r="D17" s="308" t="s">
        <v>2525</v>
      </c>
      <c r="E17" s="308"/>
      <c r="F17" s="308"/>
      <c r="G17" s="308"/>
      <c r="H17" s="308"/>
      <c r="I17" s="308"/>
      <c r="J17" s="308"/>
      <c r="K17" s="306"/>
    </row>
    <row r="18" ht="15" customHeight="1">
      <c r="B18" s="309"/>
      <c r="C18" s="310"/>
      <c r="D18" s="310"/>
      <c r="E18" s="312" t="s">
        <v>82</v>
      </c>
      <c r="F18" s="308" t="s">
        <v>2526</v>
      </c>
      <c r="G18" s="308"/>
      <c r="H18" s="308"/>
      <c r="I18" s="308"/>
      <c r="J18" s="308"/>
      <c r="K18" s="306"/>
    </row>
    <row r="19" ht="15" customHeight="1">
      <c r="B19" s="309"/>
      <c r="C19" s="310"/>
      <c r="D19" s="310"/>
      <c r="E19" s="312" t="s">
        <v>2527</v>
      </c>
      <c r="F19" s="308" t="s">
        <v>2528</v>
      </c>
      <c r="G19" s="308"/>
      <c r="H19" s="308"/>
      <c r="I19" s="308"/>
      <c r="J19" s="308"/>
      <c r="K19" s="306"/>
    </row>
    <row r="20" ht="15" customHeight="1">
      <c r="B20" s="309"/>
      <c r="C20" s="310"/>
      <c r="D20" s="310"/>
      <c r="E20" s="312" t="s">
        <v>2529</v>
      </c>
      <c r="F20" s="308" t="s">
        <v>2530</v>
      </c>
      <c r="G20" s="308"/>
      <c r="H20" s="308"/>
      <c r="I20" s="308"/>
      <c r="J20" s="308"/>
      <c r="K20" s="306"/>
    </row>
    <row r="21" ht="15" customHeight="1">
      <c r="B21" s="309"/>
      <c r="C21" s="310"/>
      <c r="D21" s="310"/>
      <c r="E21" s="312" t="s">
        <v>2531</v>
      </c>
      <c r="F21" s="308" t="s">
        <v>2532</v>
      </c>
      <c r="G21" s="308"/>
      <c r="H21" s="308"/>
      <c r="I21" s="308"/>
      <c r="J21" s="308"/>
      <c r="K21" s="306"/>
    </row>
    <row r="22" ht="15" customHeight="1">
      <c r="B22" s="309"/>
      <c r="C22" s="310"/>
      <c r="D22" s="310"/>
      <c r="E22" s="312" t="s">
        <v>2533</v>
      </c>
      <c r="F22" s="308" t="s">
        <v>2534</v>
      </c>
      <c r="G22" s="308"/>
      <c r="H22" s="308"/>
      <c r="I22" s="308"/>
      <c r="J22" s="308"/>
      <c r="K22" s="306"/>
    </row>
    <row r="23" ht="15" customHeight="1">
      <c r="B23" s="309"/>
      <c r="C23" s="310"/>
      <c r="D23" s="310"/>
      <c r="E23" s="312" t="s">
        <v>89</v>
      </c>
      <c r="F23" s="308" t="s">
        <v>2535</v>
      </c>
      <c r="G23" s="308"/>
      <c r="H23" s="308"/>
      <c r="I23" s="308"/>
      <c r="J23" s="308"/>
      <c r="K23" s="306"/>
    </row>
    <row r="24" ht="12.75" customHeight="1">
      <c r="B24" s="309"/>
      <c r="C24" s="310"/>
      <c r="D24" s="310"/>
      <c r="E24" s="310"/>
      <c r="F24" s="310"/>
      <c r="G24" s="310"/>
      <c r="H24" s="310"/>
      <c r="I24" s="310"/>
      <c r="J24" s="310"/>
      <c r="K24" s="306"/>
    </row>
    <row r="25" ht="15" customHeight="1">
      <c r="B25" s="309"/>
      <c r="C25" s="308" t="s">
        <v>2536</v>
      </c>
      <c r="D25" s="308"/>
      <c r="E25" s="308"/>
      <c r="F25" s="308"/>
      <c r="G25" s="308"/>
      <c r="H25" s="308"/>
      <c r="I25" s="308"/>
      <c r="J25" s="308"/>
      <c r="K25" s="306"/>
    </row>
    <row r="26" ht="15" customHeight="1">
      <c r="B26" s="309"/>
      <c r="C26" s="308" t="s">
        <v>2537</v>
      </c>
      <c r="D26" s="308"/>
      <c r="E26" s="308"/>
      <c r="F26" s="308"/>
      <c r="G26" s="308"/>
      <c r="H26" s="308"/>
      <c r="I26" s="308"/>
      <c r="J26" s="308"/>
      <c r="K26" s="306"/>
    </row>
    <row r="27" ht="15" customHeight="1">
      <c r="B27" s="309"/>
      <c r="C27" s="308"/>
      <c r="D27" s="308" t="s">
        <v>2538</v>
      </c>
      <c r="E27" s="308"/>
      <c r="F27" s="308"/>
      <c r="G27" s="308"/>
      <c r="H27" s="308"/>
      <c r="I27" s="308"/>
      <c r="J27" s="308"/>
      <c r="K27" s="306"/>
    </row>
    <row r="28" ht="15" customHeight="1">
      <c r="B28" s="309"/>
      <c r="C28" s="310"/>
      <c r="D28" s="308" t="s">
        <v>2539</v>
      </c>
      <c r="E28" s="308"/>
      <c r="F28" s="308"/>
      <c r="G28" s="308"/>
      <c r="H28" s="308"/>
      <c r="I28" s="308"/>
      <c r="J28" s="308"/>
      <c r="K28" s="306"/>
    </row>
    <row r="29" ht="12.75" customHeight="1">
      <c r="B29" s="309"/>
      <c r="C29" s="310"/>
      <c r="D29" s="310"/>
      <c r="E29" s="310"/>
      <c r="F29" s="310"/>
      <c r="G29" s="310"/>
      <c r="H29" s="310"/>
      <c r="I29" s="310"/>
      <c r="J29" s="310"/>
      <c r="K29" s="306"/>
    </row>
    <row r="30" ht="15" customHeight="1">
      <c r="B30" s="309"/>
      <c r="C30" s="310"/>
      <c r="D30" s="308" t="s">
        <v>2540</v>
      </c>
      <c r="E30" s="308"/>
      <c r="F30" s="308"/>
      <c r="G30" s="308"/>
      <c r="H30" s="308"/>
      <c r="I30" s="308"/>
      <c r="J30" s="308"/>
      <c r="K30" s="306"/>
    </row>
    <row r="31" ht="15" customHeight="1">
      <c r="B31" s="309"/>
      <c r="C31" s="310"/>
      <c r="D31" s="308" t="s">
        <v>2541</v>
      </c>
      <c r="E31" s="308"/>
      <c r="F31" s="308"/>
      <c r="G31" s="308"/>
      <c r="H31" s="308"/>
      <c r="I31" s="308"/>
      <c r="J31" s="308"/>
      <c r="K31" s="306"/>
    </row>
    <row r="32" ht="12.75" customHeight="1">
      <c r="B32" s="309"/>
      <c r="C32" s="310"/>
      <c r="D32" s="310"/>
      <c r="E32" s="310"/>
      <c r="F32" s="310"/>
      <c r="G32" s="310"/>
      <c r="H32" s="310"/>
      <c r="I32" s="310"/>
      <c r="J32" s="310"/>
      <c r="K32" s="306"/>
    </row>
    <row r="33" ht="15" customHeight="1">
      <c r="B33" s="309"/>
      <c r="C33" s="310"/>
      <c r="D33" s="308" t="s">
        <v>2542</v>
      </c>
      <c r="E33" s="308"/>
      <c r="F33" s="308"/>
      <c r="G33" s="308"/>
      <c r="H33" s="308"/>
      <c r="I33" s="308"/>
      <c r="J33" s="308"/>
      <c r="K33" s="306"/>
    </row>
    <row r="34" ht="15" customHeight="1">
      <c r="B34" s="309"/>
      <c r="C34" s="310"/>
      <c r="D34" s="308" t="s">
        <v>2543</v>
      </c>
      <c r="E34" s="308"/>
      <c r="F34" s="308"/>
      <c r="G34" s="308"/>
      <c r="H34" s="308"/>
      <c r="I34" s="308"/>
      <c r="J34" s="308"/>
      <c r="K34" s="306"/>
    </row>
    <row r="35" ht="15" customHeight="1">
      <c r="B35" s="309"/>
      <c r="C35" s="310"/>
      <c r="D35" s="308" t="s">
        <v>2544</v>
      </c>
      <c r="E35" s="308"/>
      <c r="F35" s="308"/>
      <c r="G35" s="308"/>
      <c r="H35" s="308"/>
      <c r="I35" s="308"/>
      <c r="J35" s="308"/>
      <c r="K35" s="306"/>
    </row>
    <row r="36" ht="15" customHeight="1">
      <c r="B36" s="309"/>
      <c r="C36" s="310"/>
      <c r="D36" s="308"/>
      <c r="E36" s="311" t="s">
        <v>151</v>
      </c>
      <c r="F36" s="308"/>
      <c r="G36" s="308" t="s">
        <v>2545</v>
      </c>
      <c r="H36" s="308"/>
      <c r="I36" s="308"/>
      <c r="J36" s="308"/>
      <c r="K36" s="306"/>
    </row>
    <row r="37" ht="30.75" customHeight="1">
      <c r="B37" s="309"/>
      <c r="C37" s="310"/>
      <c r="D37" s="308"/>
      <c r="E37" s="311" t="s">
        <v>2546</v>
      </c>
      <c r="F37" s="308"/>
      <c r="G37" s="308" t="s">
        <v>2547</v>
      </c>
      <c r="H37" s="308"/>
      <c r="I37" s="308"/>
      <c r="J37" s="308"/>
      <c r="K37" s="306"/>
    </row>
    <row r="38" ht="15" customHeight="1">
      <c r="B38" s="309"/>
      <c r="C38" s="310"/>
      <c r="D38" s="308"/>
      <c r="E38" s="311" t="s">
        <v>57</v>
      </c>
      <c r="F38" s="308"/>
      <c r="G38" s="308" t="s">
        <v>2548</v>
      </c>
      <c r="H38" s="308"/>
      <c r="I38" s="308"/>
      <c r="J38" s="308"/>
      <c r="K38" s="306"/>
    </row>
    <row r="39" ht="15" customHeight="1">
      <c r="B39" s="309"/>
      <c r="C39" s="310"/>
      <c r="D39" s="308"/>
      <c r="E39" s="311" t="s">
        <v>58</v>
      </c>
      <c r="F39" s="308"/>
      <c r="G39" s="308" t="s">
        <v>2549</v>
      </c>
      <c r="H39" s="308"/>
      <c r="I39" s="308"/>
      <c r="J39" s="308"/>
      <c r="K39" s="306"/>
    </row>
    <row r="40" ht="15" customHeight="1">
      <c r="B40" s="309"/>
      <c r="C40" s="310"/>
      <c r="D40" s="308"/>
      <c r="E40" s="311" t="s">
        <v>152</v>
      </c>
      <c r="F40" s="308"/>
      <c r="G40" s="308" t="s">
        <v>2550</v>
      </c>
      <c r="H40" s="308"/>
      <c r="I40" s="308"/>
      <c r="J40" s="308"/>
      <c r="K40" s="306"/>
    </row>
    <row r="41" ht="15" customHeight="1">
      <c r="B41" s="309"/>
      <c r="C41" s="310"/>
      <c r="D41" s="308"/>
      <c r="E41" s="311" t="s">
        <v>153</v>
      </c>
      <c r="F41" s="308"/>
      <c r="G41" s="308" t="s">
        <v>2551</v>
      </c>
      <c r="H41" s="308"/>
      <c r="I41" s="308"/>
      <c r="J41" s="308"/>
      <c r="K41" s="306"/>
    </row>
    <row r="42" ht="15" customHeight="1">
      <c r="B42" s="309"/>
      <c r="C42" s="310"/>
      <c r="D42" s="308"/>
      <c r="E42" s="311" t="s">
        <v>2552</v>
      </c>
      <c r="F42" s="308"/>
      <c r="G42" s="308" t="s">
        <v>2553</v>
      </c>
      <c r="H42" s="308"/>
      <c r="I42" s="308"/>
      <c r="J42" s="308"/>
      <c r="K42" s="306"/>
    </row>
    <row r="43" ht="15" customHeight="1">
      <c r="B43" s="309"/>
      <c r="C43" s="310"/>
      <c r="D43" s="308"/>
      <c r="E43" s="311"/>
      <c r="F43" s="308"/>
      <c r="G43" s="308" t="s">
        <v>2554</v>
      </c>
      <c r="H43" s="308"/>
      <c r="I43" s="308"/>
      <c r="J43" s="308"/>
      <c r="K43" s="306"/>
    </row>
    <row r="44" ht="15" customHeight="1">
      <c r="B44" s="309"/>
      <c r="C44" s="310"/>
      <c r="D44" s="308"/>
      <c r="E44" s="311" t="s">
        <v>2555</v>
      </c>
      <c r="F44" s="308"/>
      <c r="G44" s="308" t="s">
        <v>2556</v>
      </c>
      <c r="H44" s="308"/>
      <c r="I44" s="308"/>
      <c r="J44" s="308"/>
      <c r="K44" s="306"/>
    </row>
    <row r="45" ht="15" customHeight="1">
      <c r="B45" s="309"/>
      <c r="C45" s="310"/>
      <c r="D45" s="308"/>
      <c r="E45" s="311" t="s">
        <v>155</v>
      </c>
      <c r="F45" s="308"/>
      <c r="G45" s="308" t="s">
        <v>2557</v>
      </c>
      <c r="H45" s="308"/>
      <c r="I45" s="308"/>
      <c r="J45" s="308"/>
      <c r="K45" s="306"/>
    </row>
    <row r="46" ht="12.75" customHeight="1">
      <c r="B46" s="309"/>
      <c r="C46" s="310"/>
      <c r="D46" s="308"/>
      <c r="E46" s="308"/>
      <c r="F46" s="308"/>
      <c r="G46" s="308"/>
      <c r="H46" s="308"/>
      <c r="I46" s="308"/>
      <c r="J46" s="308"/>
      <c r="K46" s="306"/>
    </row>
    <row r="47" ht="15" customHeight="1">
      <c r="B47" s="309"/>
      <c r="C47" s="310"/>
      <c r="D47" s="308" t="s">
        <v>2558</v>
      </c>
      <c r="E47" s="308"/>
      <c r="F47" s="308"/>
      <c r="G47" s="308"/>
      <c r="H47" s="308"/>
      <c r="I47" s="308"/>
      <c r="J47" s="308"/>
      <c r="K47" s="306"/>
    </row>
    <row r="48" ht="15" customHeight="1">
      <c r="B48" s="309"/>
      <c r="C48" s="310"/>
      <c r="D48" s="310"/>
      <c r="E48" s="308" t="s">
        <v>2559</v>
      </c>
      <c r="F48" s="308"/>
      <c r="G48" s="308"/>
      <c r="H48" s="308"/>
      <c r="I48" s="308"/>
      <c r="J48" s="308"/>
      <c r="K48" s="306"/>
    </row>
    <row r="49" ht="15" customHeight="1">
      <c r="B49" s="309"/>
      <c r="C49" s="310"/>
      <c r="D49" s="310"/>
      <c r="E49" s="308" t="s">
        <v>2560</v>
      </c>
      <c r="F49" s="308"/>
      <c r="G49" s="308"/>
      <c r="H49" s="308"/>
      <c r="I49" s="308"/>
      <c r="J49" s="308"/>
      <c r="K49" s="306"/>
    </row>
    <row r="50" ht="15" customHeight="1">
      <c r="B50" s="309"/>
      <c r="C50" s="310"/>
      <c r="D50" s="310"/>
      <c r="E50" s="308" t="s">
        <v>2561</v>
      </c>
      <c r="F50" s="308"/>
      <c r="G50" s="308"/>
      <c r="H50" s="308"/>
      <c r="I50" s="308"/>
      <c r="J50" s="308"/>
      <c r="K50" s="306"/>
    </row>
    <row r="51" ht="15" customHeight="1">
      <c r="B51" s="309"/>
      <c r="C51" s="310"/>
      <c r="D51" s="308" t="s">
        <v>2562</v>
      </c>
      <c r="E51" s="308"/>
      <c r="F51" s="308"/>
      <c r="G51" s="308"/>
      <c r="H51" s="308"/>
      <c r="I51" s="308"/>
      <c r="J51" s="308"/>
      <c r="K51" s="306"/>
    </row>
    <row r="52" ht="25.5" customHeight="1">
      <c r="B52" s="304"/>
      <c r="C52" s="305" t="s">
        <v>2563</v>
      </c>
      <c r="D52" s="305"/>
      <c r="E52" s="305"/>
      <c r="F52" s="305"/>
      <c r="G52" s="305"/>
      <c r="H52" s="305"/>
      <c r="I52" s="305"/>
      <c r="J52" s="305"/>
      <c r="K52" s="306"/>
    </row>
    <row r="53" ht="5.25" customHeight="1">
      <c r="B53" s="304"/>
      <c r="C53" s="307"/>
      <c r="D53" s="307"/>
      <c r="E53" s="307"/>
      <c r="F53" s="307"/>
      <c r="G53" s="307"/>
      <c r="H53" s="307"/>
      <c r="I53" s="307"/>
      <c r="J53" s="307"/>
      <c r="K53" s="306"/>
    </row>
    <row r="54" ht="15" customHeight="1">
      <c r="B54" s="304"/>
      <c r="C54" s="308" t="s">
        <v>2564</v>
      </c>
      <c r="D54" s="308"/>
      <c r="E54" s="308"/>
      <c r="F54" s="308"/>
      <c r="G54" s="308"/>
      <c r="H54" s="308"/>
      <c r="I54" s="308"/>
      <c r="J54" s="308"/>
      <c r="K54" s="306"/>
    </row>
    <row r="55" ht="15" customHeight="1">
      <c r="B55" s="304"/>
      <c r="C55" s="308" t="s">
        <v>2565</v>
      </c>
      <c r="D55" s="308"/>
      <c r="E55" s="308"/>
      <c r="F55" s="308"/>
      <c r="G55" s="308"/>
      <c r="H55" s="308"/>
      <c r="I55" s="308"/>
      <c r="J55" s="308"/>
      <c r="K55" s="306"/>
    </row>
    <row r="56" ht="12.75" customHeight="1">
      <c r="B56" s="304"/>
      <c r="C56" s="308"/>
      <c r="D56" s="308"/>
      <c r="E56" s="308"/>
      <c r="F56" s="308"/>
      <c r="G56" s="308"/>
      <c r="H56" s="308"/>
      <c r="I56" s="308"/>
      <c r="J56" s="308"/>
      <c r="K56" s="306"/>
    </row>
    <row r="57" ht="15" customHeight="1">
      <c r="B57" s="304"/>
      <c r="C57" s="308" t="s">
        <v>2566</v>
      </c>
      <c r="D57" s="308"/>
      <c r="E57" s="308"/>
      <c r="F57" s="308"/>
      <c r="G57" s="308"/>
      <c r="H57" s="308"/>
      <c r="I57" s="308"/>
      <c r="J57" s="308"/>
      <c r="K57" s="306"/>
    </row>
    <row r="58" ht="15" customHeight="1">
      <c r="B58" s="304"/>
      <c r="C58" s="310"/>
      <c r="D58" s="308" t="s">
        <v>2567</v>
      </c>
      <c r="E58" s="308"/>
      <c r="F58" s="308"/>
      <c r="G58" s="308"/>
      <c r="H58" s="308"/>
      <c r="I58" s="308"/>
      <c r="J58" s="308"/>
      <c r="K58" s="306"/>
    </row>
    <row r="59" ht="15" customHeight="1">
      <c r="B59" s="304"/>
      <c r="C59" s="310"/>
      <c r="D59" s="308" t="s">
        <v>2568</v>
      </c>
      <c r="E59" s="308"/>
      <c r="F59" s="308"/>
      <c r="G59" s="308"/>
      <c r="H59" s="308"/>
      <c r="I59" s="308"/>
      <c r="J59" s="308"/>
      <c r="K59" s="306"/>
    </row>
    <row r="60" ht="15" customHeight="1">
      <c r="B60" s="304"/>
      <c r="C60" s="310"/>
      <c r="D60" s="308" t="s">
        <v>2569</v>
      </c>
      <c r="E60" s="308"/>
      <c r="F60" s="308"/>
      <c r="G60" s="308"/>
      <c r="H60" s="308"/>
      <c r="I60" s="308"/>
      <c r="J60" s="308"/>
      <c r="K60" s="306"/>
    </row>
    <row r="61" ht="15" customHeight="1">
      <c r="B61" s="304"/>
      <c r="C61" s="310"/>
      <c r="D61" s="308" t="s">
        <v>2570</v>
      </c>
      <c r="E61" s="308"/>
      <c r="F61" s="308"/>
      <c r="G61" s="308"/>
      <c r="H61" s="308"/>
      <c r="I61" s="308"/>
      <c r="J61" s="308"/>
      <c r="K61" s="306"/>
    </row>
    <row r="62" ht="15" customHeight="1">
      <c r="B62" s="304"/>
      <c r="C62" s="310"/>
      <c r="D62" s="313" t="s">
        <v>2571</v>
      </c>
      <c r="E62" s="313"/>
      <c r="F62" s="313"/>
      <c r="G62" s="313"/>
      <c r="H62" s="313"/>
      <c r="I62" s="313"/>
      <c r="J62" s="313"/>
      <c r="K62" s="306"/>
    </row>
    <row r="63" ht="15" customHeight="1">
      <c r="B63" s="304"/>
      <c r="C63" s="310"/>
      <c r="D63" s="308" t="s">
        <v>2572</v>
      </c>
      <c r="E63" s="308"/>
      <c r="F63" s="308"/>
      <c r="G63" s="308"/>
      <c r="H63" s="308"/>
      <c r="I63" s="308"/>
      <c r="J63" s="308"/>
      <c r="K63" s="306"/>
    </row>
    <row r="64" ht="12.75" customHeight="1">
      <c r="B64" s="304"/>
      <c r="C64" s="310"/>
      <c r="D64" s="310"/>
      <c r="E64" s="314"/>
      <c r="F64" s="310"/>
      <c r="G64" s="310"/>
      <c r="H64" s="310"/>
      <c r="I64" s="310"/>
      <c r="J64" s="310"/>
      <c r="K64" s="306"/>
    </row>
    <row r="65" ht="15" customHeight="1">
      <c r="B65" s="304"/>
      <c r="C65" s="310"/>
      <c r="D65" s="308" t="s">
        <v>2573</v>
      </c>
      <c r="E65" s="308"/>
      <c r="F65" s="308"/>
      <c r="G65" s="308"/>
      <c r="H65" s="308"/>
      <c r="I65" s="308"/>
      <c r="J65" s="308"/>
      <c r="K65" s="306"/>
    </row>
    <row r="66" ht="15" customHeight="1">
      <c r="B66" s="304"/>
      <c r="C66" s="310"/>
      <c r="D66" s="313" t="s">
        <v>2574</v>
      </c>
      <c r="E66" s="313"/>
      <c r="F66" s="313"/>
      <c r="G66" s="313"/>
      <c r="H66" s="313"/>
      <c r="I66" s="313"/>
      <c r="J66" s="313"/>
      <c r="K66" s="306"/>
    </row>
    <row r="67" ht="15" customHeight="1">
      <c r="B67" s="304"/>
      <c r="C67" s="310"/>
      <c r="D67" s="308" t="s">
        <v>2575</v>
      </c>
      <c r="E67" s="308"/>
      <c r="F67" s="308"/>
      <c r="G67" s="308"/>
      <c r="H67" s="308"/>
      <c r="I67" s="308"/>
      <c r="J67" s="308"/>
      <c r="K67" s="306"/>
    </row>
    <row r="68" ht="15" customHeight="1">
      <c r="B68" s="304"/>
      <c r="C68" s="310"/>
      <c r="D68" s="308" t="s">
        <v>2576</v>
      </c>
      <c r="E68" s="308"/>
      <c r="F68" s="308"/>
      <c r="G68" s="308"/>
      <c r="H68" s="308"/>
      <c r="I68" s="308"/>
      <c r="J68" s="308"/>
      <c r="K68" s="306"/>
    </row>
    <row r="69" ht="15" customHeight="1">
      <c r="B69" s="304"/>
      <c r="C69" s="310"/>
      <c r="D69" s="308" t="s">
        <v>2577</v>
      </c>
      <c r="E69" s="308"/>
      <c r="F69" s="308"/>
      <c r="G69" s="308"/>
      <c r="H69" s="308"/>
      <c r="I69" s="308"/>
      <c r="J69" s="308"/>
      <c r="K69" s="306"/>
    </row>
    <row r="70" ht="15" customHeight="1">
      <c r="B70" s="304"/>
      <c r="C70" s="310"/>
      <c r="D70" s="308" t="s">
        <v>2578</v>
      </c>
      <c r="E70" s="308"/>
      <c r="F70" s="308"/>
      <c r="G70" s="308"/>
      <c r="H70" s="308"/>
      <c r="I70" s="308"/>
      <c r="J70" s="308"/>
      <c r="K70" s="306"/>
    </row>
    <row r="71" ht="12.75" customHeight="1">
      <c r="B71" s="315"/>
      <c r="C71" s="316"/>
      <c r="D71" s="316"/>
      <c r="E71" s="316"/>
      <c r="F71" s="316"/>
      <c r="G71" s="316"/>
      <c r="H71" s="316"/>
      <c r="I71" s="316"/>
      <c r="J71" s="316"/>
      <c r="K71" s="317"/>
    </row>
    <row r="72" ht="18.75" customHeight="1">
      <c r="B72" s="318"/>
      <c r="C72" s="318"/>
      <c r="D72" s="318"/>
      <c r="E72" s="318"/>
      <c r="F72" s="318"/>
      <c r="G72" s="318"/>
      <c r="H72" s="318"/>
      <c r="I72" s="318"/>
      <c r="J72" s="318"/>
      <c r="K72" s="319"/>
    </row>
    <row r="73" ht="18.75" customHeight="1">
      <c r="B73" s="319"/>
      <c r="C73" s="319"/>
      <c r="D73" s="319"/>
      <c r="E73" s="319"/>
      <c r="F73" s="319"/>
      <c r="G73" s="319"/>
      <c r="H73" s="319"/>
      <c r="I73" s="319"/>
      <c r="J73" s="319"/>
      <c r="K73" s="319"/>
    </row>
    <row r="74" ht="7.5" customHeight="1">
      <c r="B74" s="320"/>
      <c r="C74" s="321"/>
      <c r="D74" s="321"/>
      <c r="E74" s="321"/>
      <c r="F74" s="321"/>
      <c r="G74" s="321"/>
      <c r="H74" s="321"/>
      <c r="I74" s="321"/>
      <c r="J74" s="321"/>
      <c r="K74" s="322"/>
    </row>
    <row r="75" ht="45" customHeight="1">
      <c r="B75" s="323"/>
      <c r="C75" s="324" t="s">
        <v>2579</v>
      </c>
      <c r="D75" s="324"/>
      <c r="E75" s="324"/>
      <c r="F75" s="324"/>
      <c r="G75" s="324"/>
      <c r="H75" s="324"/>
      <c r="I75" s="324"/>
      <c r="J75" s="324"/>
      <c r="K75" s="325"/>
    </row>
    <row r="76" ht="17.25" customHeight="1">
      <c r="B76" s="323"/>
      <c r="C76" s="326" t="s">
        <v>2580</v>
      </c>
      <c r="D76" s="326"/>
      <c r="E76" s="326"/>
      <c r="F76" s="326" t="s">
        <v>2581</v>
      </c>
      <c r="G76" s="327"/>
      <c r="H76" s="326" t="s">
        <v>58</v>
      </c>
      <c r="I76" s="326" t="s">
        <v>61</v>
      </c>
      <c r="J76" s="326" t="s">
        <v>2582</v>
      </c>
      <c r="K76" s="325"/>
    </row>
    <row r="77" ht="17.25" customHeight="1">
      <c r="B77" s="323"/>
      <c r="C77" s="328" t="s">
        <v>2583</v>
      </c>
      <c r="D77" s="328"/>
      <c r="E77" s="328"/>
      <c r="F77" s="329" t="s">
        <v>2584</v>
      </c>
      <c r="G77" s="330"/>
      <c r="H77" s="328"/>
      <c r="I77" s="328"/>
      <c r="J77" s="328" t="s">
        <v>2585</v>
      </c>
      <c r="K77" s="325"/>
    </row>
    <row r="78" ht="5.25" customHeight="1">
      <c r="B78" s="323"/>
      <c r="C78" s="331"/>
      <c r="D78" s="331"/>
      <c r="E78" s="331"/>
      <c r="F78" s="331"/>
      <c r="G78" s="332"/>
      <c r="H78" s="331"/>
      <c r="I78" s="331"/>
      <c r="J78" s="331"/>
      <c r="K78" s="325"/>
    </row>
    <row r="79" ht="15" customHeight="1">
      <c r="B79" s="323"/>
      <c r="C79" s="311" t="s">
        <v>57</v>
      </c>
      <c r="D79" s="331"/>
      <c r="E79" s="331"/>
      <c r="F79" s="333" t="s">
        <v>2586</v>
      </c>
      <c r="G79" s="332"/>
      <c r="H79" s="311" t="s">
        <v>2587</v>
      </c>
      <c r="I79" s="311" t="s">
        <v>2588</v>
      </c>
      <c r="J79" s="311">
        <v>20</v>
      </c>
      <c r="K79" s="325"/>
    </row>
    <row r="80" ht="15" customHeight="1">
      <c r="B80" s="323"/>
      <c r="C80" s="311" t="s">
        <v>2589</v>
      </c>
      <c r="D80" s="311"/>
      <c r="E80" s="311"/>
      <c r="F80" s="333" t="s">
        <v>2586</v>
      </c>
      <c r="G80" s="332"/>
      <c r="H80" s="311" t="s">
        <v>2590</v>
      </c>
      <c r="I80" s="311" t="s">
        <v>2588</v>
      </c>
      <c r="J80" s="311">
        <v>120</v>
      </c>
      <c r="K80" s="325"/>
    </row>
    <row r="81" ht="15" customHeight="1">
      <c r="B81" s="334"/>
      <c r="C81" s="311" t="s">
        <v>2591</v>
      </c>
      <c r="D81" s="311"/>
      <c r="E81" s="311"/>
      <c r="F81" s="333" t="s">
        <v>2592</v>
      </c>
      <c r="G81" s="332"/>
      <c r="H81" s="311" t="s">
        <v>2593</v>
      </c>
      <c r="I81" s="311" t="s">
        <v>2588</v>
      </c>
      <c r="J81" s="311">
        <v>50</v>
      </c>
      <c r="K81" s="325"/>
    </row>
    <row r="82" ht="15" customHeight="1">
      <c r="B82" s="334"/>
      <c r="C82" s="311" t="s">
        <v>2594</v>
      </c>
      <c r="D82" s="311"/>
      <c r="E82" s="311"/>
      <c r="F82" s="333" t="s">
        <v>2586</v>
      </c>
      <c r="G82" s="332"/>
      <c r="H82" s="311" t="s">
        <v>2595</v>
      </c>
      <c r="I82" s="311" t="s">
        <v>2596</v>
      </c>
      <c r="J82" s="311"/>
      <c r="K82" s="325"/>
    </row>
    <row r="83" ht="15" customHeight="1">
      <c r="B83" s="334"/>
      <c r="C83" s="335" t="s">
        <v>2597</v>
      </c>
      <c r="D83" s="335"/>
      <c r="E83" s="335"/>
      <c r="F83" s="336" t="s">
        <v>2592</v>
      </c>
      <c r="G83" s="335"/>
      <c r="H83" s="335" t="s">
        <v>2598</v>
      </c>
      <c r="I83" s="335" t="s">
        <v>2588</v>
      </c>
      <c r="J83" s="335">
        <v>15</v>
      </c>
      <c r="K83" s="325"/>
    </row>
    <row r="84" ht="15" customHeight="1">
      <c r="B84" s="334"/>
      <c r="C84" s="335" t="s">
        <v>2599</v>
      </c>
      <c r="D84" s="335"/>
      <c r="E84" s="335"/>
      <c r="F84" s="336" t="s">
        <v>2592</v>
      </c>
      <c r="G84" s="335"/>
      <c r="H84" s="335" t="s">
        <v>2600</v>
      </c>
      <c r="I84" s="335" t="s">
        <v>2588</v>
      </c>
      <c r="J84" s="335">
        <v>15</v>
      </c>
      <c r="K84" s="325"/>
    </row>
    <row r="85" ht="15" customHeight="1">
      <c r="B85" s="334"/>
      <c r="C85" s="335" t="s">
        <v>2601</v>
      </c>
      <c r="D85" s="335"/>
      <c r="E85" s="335"/>
      <c r="F85" s="336" t="s">
        <v>2592</v>
      </c>
      <c r="G85" s="335"/>
      <c r="H85" s="335" t="s">
        <v>2602</v>
      </c>
      <c r="I85" s="335" t="s">
        <v>2588</v>
      </c>
      <c r="J85" s="335">
        <v>20</v>
      </c>
      <c r="K85" s="325"/>
    </row>
    <row r="86" ht="15" customHeight="1">
      <c r="B86" s="334"/>
      <c r="C86" s="335" t="s">
        <v>2603</v>
      </c>
      <c r="D86" s="335"/>
      <c r="E86" s="335"/>
      <c r="F86" s="336" t="s">
        <v>2592</v>
      </c>
      <c r="G86" s="335"/>
      <c r="H86" s="335" t="s">
        <v>2604</v>
      </c>
      <c r="I86" s="335" t="s">
        <v>2588</v>
      </c>
      <c r="J86" s="335">
        <v>20</v>
      </c>
      <c r="K86" s="325"/>
    </row>
    <row r="87" ht="15" customHeight="1">
      <c r="B87" s="334"/>
      <c r="C87" s="311" t="s">
        <v>2605</v>
      </c>
      <c r="D87" s="311"/>
      <c r="E87" s="311"/>
      <c r="F87" s="333" t="s">
        <v>2592</v>
      </c>
      <c r="G87" s="332"/>
      <c r="H87" s="311" t="s">
        <v>2606</v>
      </c>
      <c r="I87" s="311" t="s">
        <v>2588</v>
      </c>
      <c r="J87" s="311">
        <v>50</v>
      </c>
      <c r="K87" s="325"/>
    </row>
    <row r="88" ht="15" customHeight="1">
      <c r="B88" s="334"/>
      <c r="C88" s="311" t="s">
        <v>2607</v>
      </c>
      <c r="D88" s="311"/>
      <c r="E88" s="311"/>
      <c r="F88" s="333" t="s">
        <v>2592</v>
      </c>
      <c r="G88" s="332"/>
      <c r="H88" s="311" t="s">
        <v>2608</v>
      </c>
      <c r="I88" s="311" t="s">
        <v>2588</v>
      </c>
      <c r="J88" s="311">
        <v>20</v>
      </c>
      <c r="K88" s="325"/>
    </row>
    <row r="89" ht="15" customHeight="1">
      <c r="B89" s="334"/>
      <c r="C89" s="311" t="s">
        <v>2609</v>
      </c>
      <c r="D89" s="311"/>
      <c r="E89" s="311"/>
      <c r="F89" s="333" t="s">
        <v>2592</v>
      </c>
      <c r="G89" s="332"/>
      <c r="H89" s="311" t="s">
        <v>2610</v>
      </c>
      <c r="I89" s="311" t="s">
        <v>2588</v>
      </c>
      <c r="J89" s="311">
        <v>20</v>
      </c>
      <c r="K89" s="325"/>
    </row>
    <row r="90" ht="15" customHeight="1">
      <c r="B90" s="334"/>
      <c r="C90" s="311" t="s">
        <v>2611</v>
      </c>
      <c r="D90" s="311"/>
      <c r="E90" s="311"/>
      <c r="F90" s="333" t="s">
        <v>2592</v>
      </c>
      <c r="G90" s="332"/>
      <c r="H90" s="311" t="s">
        <v>2612</v>
      </c>
      <c r="I90" s="311" t="s">
        <v>2588</v>
      </c>
      <c r="J90" s="311">
        <v>50</v>
      </c>
      <c r="K90" s="325"/>
    </row>
    <row r="91" ht="15" customHeight="1">
      <c r="B91" s="334"/>
      <c r="C91" s="311" t="s">
        <v>2613</v>
      </c>
      <c r="D91" s="311"/>
      <c r="E91" s="311"/>
      <c r="F91" s="333" t="s">
        <v>2592</v>
      </c>
      <c r="G91" s="332"/>
      <c r="H91" s="311" t="s">
        <v>2613</v>
      </c>
      <c r="I91" s="311" t="s">
        <v>2588</v>
      </c>
      <c r="J91" s="311">
        <v>50</v>
      </c>
      <c r="K91" s="325"/>
    </row>
    <row r="92" ht="15" customHeight="1">
      <c r="B92" s="334"/>
      <c r="C92" s="311" t="s">
        <v>2614</v>
      </c>
      <c r="D92" s="311"/>
      <c r="E92" s="311"/>
      <c r="F92" s="333" t="s">
        <v>2592</v>
      </c>
      <c r="G92" s="332"/>
      <c r="H92" s="311" t="s">
        <v>2615</v>
      </c>
      <c r="I92" s="311" t="s">
        <v>2588</v>
      </c>
      <c r="J92" s="311">
        <v>255</v>
      </c>
      <c r="K92" s="325"/>
    </row>
    <row r="93" ht="15" customHeight="1">
      <c r="B93" s="334"/>
      <c r="C93" s="311" t="s">
        <v>2616</v>
      </c>
      <c r="D93" s="311"/>
      <c r="E93" s="311"/>
      <c r="F93" s="333" t="s">
        <v>2586</v>
      </c>
      <c r="G93" s="332"/>
      <c r="H93" s="311" t="s">
        <v>2617</v>
      </c>
      <c r="I93" s="311" t="s">
        <v>2618</v>
      </c>
      <c r="J93" s="311"/>
      <c r="K93" s="325"/>
    </row>
    <row r="94" ht="15" customHeight="1">
      <c r="B94" s="334"/>
      <c r="C94" s="311" t="s">
        <v>2619</v>
      </c>
      <c r="D94" s="311"/>
      <c r="E94" s="311"/>
      <c r="F94" s="333" t="s">
        <v>2586</v>
      </c>
      <c r="G94" s="332"/>
      <c r="H94" s="311" t="s">
        <v>2620</v>
      </c>
      <c r="I94" s="311" t="s">
        <v>2621</v>
      </c>
      <c r="J94" s="311"/>
      <c r="K94" s="325"/>
    </row>
    <row r="95" ht="15" customHeight="1">
      <c r="B95" s="334"/>
      <c r="C95" s="311" t="s">
        <v>2622</v>
      </c>
      <c r="D95" s="311"/>
      <c r="E95" s="311"/>
      <c r="F95" s="333" t="s">
        <v>2586</v>
      </c>
      <c r="G95" s="332"/>
      <c r="H95" s="311" t="s">
        <v>2622</v>
      </c>
      <c r="I95" s="311" t="s">
        <v>2621</v>
      </c>
      <c r="J95" s="311"/>
      <c r="K95" s="325"/>
    </row>
    <row r="96" ht="15" customHeight="1">
      <c r="B96" s="334"/>
      <c r="C96" s="311" t="s">
        <v>42</v>
      </c>
      <c r="D96" s="311"/>
      <c r="E96" s="311"/>
      <c r="F96" s="333" t="s">
        <v>2586</v>
      </c>
      <c r="G96" s="332"/>
      <c r="H96" s="311" t="s">
        <v>2623</v>
      </c>
      <c r="I96" s="311" t="s">
        <v>2621</v>
      </c>
      <c r="J96" s="311"/>
      <c r="K96" s="325"/>
    </row>
    <row r="97" ht="15" customHeight="1">
      <c r="B97" s="334"/>
      <c r="C97" s="311" t="s">
        <v>52</v>
      </c>
      <c r="D97" s="311"/>
      <c r="E97" s="311"/>
      <c r="F97" s="333" t="s">
        <v>2586</v>
      </c>
      <c r="G97" s="332"/>
      <c r="H97" s="311" t="s">
        <v>2624</v>
      </c>
      <c r="I97" s="311" t="s">
        <v>2621</v>
      </c>
      <c r="J97" s="311"/>
      <c r="K97" s="325"/>
    </row>
    <row r="98" ht="15" customHeight="1">
      <c r="B98" s="337"/>
      <c r="C98" s="338"/>
      <c r="D98" s="338"/>
      <c r="E98" s="338"/>
      <c r="F98" s="338"/>
      <c r="G98" s="338"/>
      <c r="H98" s="338"/>
      <c r="I98" s="338"/>
      <c r="J98" s="338"/>
      <c r="K98" s="339"/>
    </row>
    <row r="99" ht="18.75" customHeight="1">
      <c r="B99" s="340"/>
      <c r="C99" s="341"/>
      <c r="D99" s="341"/>
      <c r="E99" s="341"/>
      <c r="F99" s="341"/>
      <c r="G99" s="341"/>
      <c r="H99" s="341"/>
      <c r="I99" s="341"/>
      <c r="J99" s="341"/>
      <c r="K99" s="340"/>
    </row>
    <row r="100" ht="18.75" customHeight="1">
      <c r="B100" s="319"/>
      <c r="C100" s="319"/>
      <c r="D100" s="319"/>
      <c r="E100" s="319"/>
      <c r="F100" s="319"/>
      <c r="G100" s="319"/>
      <c r="H100" s="319"/>
      <c r="I100" s="319"/>
      <c r="J100" s="319"/>
      <c r="K100" s="319"/>
    </row>
    <row r="101" ht="7.5" customHeight="1">
      <c r="B101" s="320"/>
      <c r="C101" s="321"/>
      <c r="D101" s="321"/>
      <c r="E101" s="321"/>
      <c r="F101" s="321"/>
      <c r="G101" s="321"/>
      <c r="H101" s="321"/>
      <c r="I101" s="321"/>
      <c r="J101" s="321"/>
      <c r="K101" s="322"/>
    </row>
    <row r="102" ht="45" customHeight="1">
      <c r="B102" s="323"/>
      <c r="C102" s="324" t="s">
        <v>2625</v>
      </c>
      <c r="D102" s="324"/>
      <c r="E102" s="324"/>
      <c r="F102" s="324"/>
      <c r="G102" s="324"/>
      <c r="H102" s="324"/>
      <c r="I102" s="324"/>
      <c r="J102" s="324"/>
      <c r="K102" s="325"/>
    </row>
    <row r="103" ht="17.25" customHeight="1">
      <c r="B103" s="323"/>
      <c r="C103" s="326" t="s">
        <v>2580</v>
      </c>
      <c r="D103" s="326"/>
      <c r="E103" s="326"/>
      <c r="F103" s="326" t="s">
        <v>2581</v>
      </c>
      <c r="G103" s="327"/>
      <c r="H103" s="326" t="s">
        <v>58</v>
      </c>
      <c r="I103" s="326" t="s">
        <v>61</v>
      </c>
      <c r="J103" s="326" t="s">
        <v>2582</v>
      </c>
      <c r="K103" s="325"/>
    </row>
    <row r="104" ht="17.25" customHeight="1">
      <c r="B104" s="323"/>
      <c r="C104" s="328" t="s">
        <v>2583</v>
      </c>
      <c r="D104" s="328"/>
      <c r="E104" s="328"/>
      <c r="F104" s="329" t="s">
        <v>2584</v>
      </c>
      <c r="G104" s="330"/>
      <c r="H104" s="328"/>
      <c r="I104" s="328"/>
      <c r="J104" s="328" t="s">
        <v>2585</v>
      </c>
      <c r="K104" s="325"/>
    </row>
    <row r="105" ht="5.25" customHeight="1">
      <c r="B105" s="323"/>
      <c r="C105" s="326"/>
      <c r="D105" s="326"/>
      <c r="E105" s="326"/>
      <c r="F105" s="326"/>
      <c r="G105" s="342"/>
      <c r="H105" s="326"/>
      <c r="I105" s="326"/>
      <c r="J105" s="326"/>
      <c r="K105" s="325"/>
    </row>
    <row r="106" ht="15" customHeight="1">
      <c r="B106" s="323"/>
      <c r="C106" s="311" t="s">
        <v>57</v>
      </c>
      <c r="D106" s="331"/>
      <c r="E106" s="331"/>
      <c r="F106" s="333" t="s">
        <v>2586</v>
      </c>
      <c r="G106" s="342"/>
      <c r="H106" s="311" t="s">
        <v>2626</v>
      </c>
      <c r="I106" s="311" t="s">
        <v>2588</v>
      </c>
      <c r="J106" s="311">
        <v>20</v>
      </c>
      <c r="K106" s="325"/>
    </row>
    <row r="107" ht="15" customHeight="1">
      <c r="B107" s="323"/>
      <c r="C107" s="311" t="s">
        <v>2589</v>
      </c>
      <c r="D107" s="311"/>
      <c r="E107" s="311"/>
      <c r="F107" s="333" t="s">
        <v>2586</v>
      </c>
      <c r="G107" s="311"/>
      <c r="H107" s="311" t="s">
        <v>2626</v>
      </c>
      <c r="I107" s="311" t="s">
        <v>2588</v>
      </c>
      <c r="J107" s="311">
        <v>120</v>
      </c>
      <c r="K107" s="325"/>
    </row>
    <row r="108" ht="15" customHeight="1">
      <c r="B108" s="334"/>
      <c r="C108" s="311" t="s">
        <v>2591</v>
      </c>
      <c r="D108" s="311"/>
      <c r="E108" s="311"/>
      <c r="F108" s="333" t="s">
        <v>2592</v>
      </c>
      <c r="G108" s="311"/>
      <c r="H108" s="311" t="s">
        <v>2626</v>
      </c>
      <c r="I108" s="311" t="s">
        <v>2588</v>
      </c>
      <c r="J108" s="311">
        <v>50</v>
      </c>
      <c r="K108" s="325"/>
    </row>
    <row r="109" ht="15" customHeight="1">
      <c r="B109" s="334"/>
      <c r="C109" s="311" t="s">
        <v>2594</v>
      </c>
      <c r="D109" s="311"/>
      <c r="E109" s="311"/>
      <c r="F109" s="333" t="s">
        <v>2586</v>
      </c>
      <c r="G109" s="311"/>
      <c r="H109" s="311" t="s">
        <v>2626</v>
      </c>
      <c r="I109" s="311" t="s">
        <v>2596</v>
      </c>
      <c r="J109" s="311"/>
      <c r="K109" s="325"/>
    </row>
    <row r="110" ht="15" customHeight="1">
      <c r="B110" s="334"/>
      <c r="C110" s="311" t="s">
        <v>2605</v>
      </c>
      <c r="D110" s="311"/>
      <c r="E110" s="311"/>
      <c r="F110" s="333" t="s">
        <v>2592</v>
      </c>
      <c r="G110" s="311"/>
      <c r="H110" s="311" t="s">
        <v>2626</v>
      </c>
      <c r="I110" s="311" t="s">
        <v>2588</v>
      </c>
      <c r="J110" s="311">
        <v>50</v>
      </c>
      <c r="K110" s="325"/>
    </row>
    <row r="111" ht="15" customHeight="1">
      <c r="B111" s="334"/>
      <c r="C111" s="311" t="s">
        <v>2613</v>
      </c>
      <c r="D111" s="311"/>
      <c r="E111" s="311"/>
      <c r="F111" s="333" t="s">
        <v>2592</v>
      </c>
      <c r="G111" s="311"/>
      <c r="H111" s="311" t="s">
        <v>2626</v>
      </c>
      <c r="I111" s="311" t="s">
        <v>2588</v>
      </c>
      <c r="J111" s="311">
        <v>50</v>
      </c>
      <c r="K111" s="325"/>
    </row>
    <row r="112" ht="15" customHeight="1">
      <c r="B112" s="334"/>
      <c r="C112" s="311" t="s">
        <v>2611</v>
      </c>
      <c r="D112" s="311"/>
      <c r="E112" s="311"/>
      <c r="F112" s="333" t="s">
        <v>2592</v>
      </c>
      <c r="G112" s="311"/>
      <c r="H112" s="311" t="s">
        <v>2626</v>
      </c>
      <c r="I112" s="311" t="s">
        <v>2588</v>
      </c>
      <c r="J112" s="311">
        <v>50</v>
      </c>
      <c r="K112" s="325"/>
    </row>
    <row r="113" ht="15" customHeight="1">
      <c r="B113" s="334"/>
      <c r="C113" s="311" t="s">
        <v>57</v>
      </c>
      <c r="D113" s="311"/>
      <c r="E113" s="311"/>
      <c r="F113" s="333" t="s">
        <v>2586</v>
      </c>
      <c r="G113" s="311"/>
      <c r="H113" s="311" t="s">
        <v>2627</v>
      </c>
      <c r="I113" s="311" t="s">
        <v>2588</v>
      </c>
      <c r="J113" s="311">
        <v>20</v>
      </c>
      <c r="K113" s="325"/>
    </row>
    <row r="114" ht="15" customHeight="1">
      <c r="B114" s="334"/>
      <c r="C114" s="311" t="s">
        <v>2628</v>
      </c>
      <c r="D114" s="311"/>
      <c r="E114" s="311"/>
      <c r="F114" s="333" t="s">
        <v>2586</v>
      </c>
      <c r="G114" s="311"/>
      <c r="H114" s="311" t="s">
        <v>2629</v>
      </c>
      <c r="I114" s="311" t="s">
        <v>2588</v>
      </c>
      <c r="J114" s="311">
        <v>120</v>
      </c>
      <c r="K114" s="325"/>
    </row>
    <row r="115" ht="15" customHeight="1">
      <c r="B115" s="334"/>
      <c r="C115" s="311" t="s">
        <v>42</v>
      </c>
      <c r="D115" s="311"/>
      <c r="E115" s="311"/>
      <c r="F115" s="333" t="s">
        <v>2586</v>
      </c>
      <c r="G115" s="311"/>
      <c r="H115" s="311" t="s">
        <v>2630</v>
      </c>
      <c r="I115" s="311" t="s">
        <v>2621</v>
      </c>
      <c r="J115" s="311"/>
      <c r="K115" s="325"/>
    </row>
    <row r="116" ht="15" customHeight="1">
      <c r="B116" s="334"/>
      <c r="C116" s="311" t="s">
        <v>52</v>
      </c>
      <c r="D116" s="311"/>
      <c r="E116" s="311"/>
      <c r="F116" s="333" t="s">
        <v>2586</v>
      </c>
      <c r="G116" s="311"/>
      <c r="H116" s="311" t="s">
        <v>2631</v>
      </c>
      <c r="I116" s="311" t="s">
        <v>2621</v>
      </c>
      <c r="J116" s="311"/>
      <c r="K116" s="325"/>
    </row>
    <row r="117" ht="15" customHeight="1">
      <c r="B117" s="334"/>
      <c r="C117" s="311" t="s">
        <v>61</v>
      </c>
      <c r="D117" s="311"/>
      <c r="E117" s="311"/>
      <c r="F117" s="333" t="s">
        <v>2586</v>
      </c>
      <c r="G117" s="311"/>
      <c r="H117" s="311" t="s">
        <v>2632</v>
      </c>
      <c r="I117" s="311" t="s">
        <v>2633</v>
      </c>
      <c r="J117" s="311"/>
      <c r="K117" s="325"/>
    </row>
    <row r="118" ht="15" customHeight="1">
      <c r="B118" s="337"/>
      <c r="C118" s="343"/>
      <c r="D118" s="343"/>
      <c r="E118" s="343"/>
      <c r="F118" s="343"/>
      <c r="G118" s="343"/>
      <c r="H118" s="343"/>
      <c r="I118" s="343"/>
      <c r="J118" s="343"/>
      <c r="K118" s="339"/>
    </row>
    <row r="119" ht="18.75" customHeight="1">
      <c r="B119" s="344"/>
      <c r="C119" s="308"/>
      <c r="D119" s="308"/>
      <c r="E119" s="308"/>
      <c r="F119" s="345"/>
      <c r="G119" s="308"/>
      <c r="H119" s="308"/>
      <c r="I119" s="308"/>
      <c r="J119" s="308"/>
      <c r="K119" s="344"/>
    </row>
    <row r="120" ht="18.75" customHeight="1">
      <c r="B120" s="319"/>
      <c r="C120" s="319"/>
      <c r="D120" s="319"/>
      <c r="E120" s="319"/>
      <c r="F120" s="319"/>
      <c r="G120" s="319"/>
      <c r="H120" s="319"/>
      <c r="I120" s="319"/>
      <c r="J120" s="319"/>
      <c r="K120" s="319"/>
    </row>
    <row r="121" ht="7.5" customHeight="1">
      <c r="B121" s="346"/>
      <c r="C121" s="347"/>
      <c r="D121" s="347"/>
      <c r="E121" s="347"/>
      <c r="F121" s="347"/>
      <c r="G121" s="347"/>
      <c r="H121" s="347"/>
      <c r="I121" s="347"/>
      <c r="J121" s="347"/>
      <c r="K121" s="348"/>
    </row>
    <row r="122" ht="45" customHeight="1">
      <c r="B122" s="349"/>
      <c r="C122" s="302" t="s">
        <v>2634</v>
      </c>
      <c r="D122" s="302"/>
      <c r="E122" s="302"/>
      <c r="F122" s="302"/>
      <c r="G122" s="302"/>
      <c r="H122" s="302"/>
      <c r="I122" s="302"/>
      <c r="J122" s="302"/>
      <c r="K122" s="350"/>
    </row>
    <row r="123" ht="17.25" customHeight="1">
      <c r="B123" s="351"/>
      <c r="C123" s="326" t="s">
        <v>2580</v>
      </c>
      <c r="D123" s="326"/>
      <c r="E123" s="326"/>
      <c r="F123" s="326" t="s">
        <v>2581</v>
      </c>
      <c r="G123" s="327"/>
      <c r="H123" s="326" t="s">
        <v>58</v>
      </c>
      <c r="I123" s="326" t="s">
        <v>61</v>
      </c>
      <c r="J123" s="326" t="s">
        <v>2582</v>
      </c>
      <c r="K123" s="352"/>
    </row>
    <row r="124" ht="17.25" customHeight="1">
      <c r="B124" s="351"/>
      <c r="C124" s="328" t="s">
        <v>2583</v>
      </c>
      <c r="D124" s="328"/>
      <c r="E124" s="328"/>
      <c r="F124" s="329" t="s">
        <v>2584</v>
      </c>
      <c r="G124" s="330"/>
      <c r="H124" s="328"/>
      <c r="I124" s="328"/>
      <c r="J124" s="328" t="s">
        <v>2585</v>
      </c>
      <c r="K124" s="352"/>
    </row>
    <row r="125" ht="5.25" customHeight="1">
      <c r="B125" s="353"/>
      <c r="C125" s="331"/>
      <c r="D125" s="331"/>
      <c r="E125" s="331"/>
      <c r="F125" s="331"/>
      <c r="G125" s="311"/>
      <c r="H125" s="331"/>
      <c r="I125" s="331"/>
      <c r="J125" s="331"/>
      <c r="K125" s="354"/>
    </row>
    <row r="126" ht="15" customHeight="1">
      <c r="B126" s="353"/>
      <c r="C126" s="311" t="s">
        <v>2589</v>
      </c>
      <c r="D126" s="331"/>
      <c r="E126" s="331"/>
      <c r="F126" s="333" t="s">
        <v>2586</v>
      </c>
      <c r="G126" s="311"/>
      <c r="H126" s="311" t="s">
        <v>2626</v>
      </c>
      <c r="I126" s="311" t="s">
        <v>2588</v>
      </c>
      <c r="J126" s="311">
        <v>120</v>
      </c>
      <c r="K126" s="355"/>
    </row>
    <row r="127" ht="15" customHeight="1">
      <c r="B127" s="353"/>
      <c r="C127" s="311" t="s">
        <v>2635</v>
      </c>
      <c r="D127" s="311"/>
      <c r="E127" s="311"/>
      <c r="F127" s="333" t="s">
        <v>2586</v>
      </c>
      <c r="G127" s="311"/>
      <c r="H127" s="311" t="s">
        <v>2636</v>
      </c>
      <c r="I127" s="311" t="s">
        <v>2588</v>
      </c>
      <c r="J127" s="311" t="s">
        <v>2637</v>
      </c>
      <c r="K127" s="355"/>
    </row>
    <row r="128" ht="15" customHeight="1">
      <c r="B128" s="353"/>
      <c r="C128" s="311" t="s">
        <v>89</v>
      </c>
      <c r="D128" s="311"/>
      <c r="E128" s="311"/>
      <c r="F128" s="333" t="s">
        <v>2586</v>
      </c>
      <c r="G128" s="311"/>
      <c r="H128" s="311" t="s">
        <v>2638</v>
      </c>
      <c r="I128" s="311" t="s">
        <v>2588</v>
      </c>
      <c r="J128" s="311" t="s">
        <v>2637</v>
      </c>
      <c r="K128" s="355"/>
    </row>
    <row r="129" ht="15" customHeight="1">
      <c r="B129" s="353"/>
      <c r="C129" s="311" t="s">
        <v>2597</v>
      </c>
      <c r="D129" s="311"/>
      <c r="E129" s="311"/>
      <c r="F129" s="333" t="s">
        <v>2592</v>
      </c>
      <c r="G129" s="311"/>
      <c r="H129" s="311" t="s">
        <v>2598</v>
      </c>
      <c r="I129" s="311" t="s">
        <v>2588</v>
      </c>
      <c r="J129" s="311">
        <v>15</v>
      </c>
      <c r="K129" s="355"/>
    </row>
    <row r="130" ht="15" customHeight="1">
      <c r="B130" s="353"/>
      <c r="C130" s="335" t="s">
        <v>2599</v>
      </c>
      <c r="D130" s="335"/>
      <c r="E130" s="335"/>
      <c r="F130" s="336" t="s">
        <v>2592</v>
      </c>
      <c r="G130" s="335"/>
      <c r="H130" s="335" t="s">
        <v>2600</v>
      </c>
      <c r="I130" s="335" t="s">
        <v>2588</v>
      </c>
      <c r="J130" s="335">
        <v>15</v>
      </c>
      <c r="K130" s="355"/>
    </row>
    <row r="131" ht="15" customHeight="1">
      <c r="B131" s="353"/>
      <c r="C131" s="335" t="s">
        <v>2601</v>
      </c>
      <c r="D131" s="335"/>
      <c r="E131" s="335"/>
      <c r="F131" s="336" t="s">
        <v>2592</v>
      </c>
      <c r="G131" s="335"/>
      <c r="H131" s="335" t="s">
        <v>2602</v>
      </c>
      <c r="I131" s="335" t="s">
        <v>2588</v>
      </c>
      <c r="J131" s="335">
        <v>20</v>
      </c>
      <c r="K131" s="355"/>
    </row>
    <row r="132" ht="15" customHeight="1">
      <c r="B132" s="353"/>
      <c r="C132" s="335" t="s">
        <v>2603</v>
      </c>
      <c r="D132" s="335"/>
      <c r="E132" s="335"/>
      <c r="F132" s="336" t="s">
        <v>2592</v>
      </c>
      <c r="G132" s="335"/>
      <c r="H132" s="335" t="s">
        <v>2604</v>
      </c>
      <c r="I132" s="335" t="s">
        <v>2588</v>
      </c>
      <c r="J132" s="335">
        <v>20</v>
      </c>
      <c r="K132" s="355"/>
    </row>
    <row r="133" ht="15" customHeight="1">
      <c r="B133" s="353"/>
      <c r="C133" s="311" t="s">
        <v>2591</v>
      </c>
      <c r="D133" s="311"/>
      <c r="E133" s="311"/>
      <c r="F133" s="333" t="s">
        <v>2592</v>
      </c>
      <c r="G133" s="311"/>
      <c r="H133" s="311" t="s">
        <v>2626</v>
      </c>
      <c r="I133" s="311" t="s">
        <v>2588</v>
      </c>
      <c r="J133" s="311">
        <v>50</v>
      </c>
      <c r="K133" s="355"/>
    </row>
    <row r="134" ht="15" customHeight="1">
      <c r="B134" s="353"/>
      <c r="C134" s="311" t="s">
        <v>2605</v>
      </c>
      <c r="D134" s="311"/>
      <c r="E134" s="311"/>
      <c r="F134" s="333" t="s">
        <v>2592</v>
      </c>
      <c r="G134" s="311"/>
      <c r="H134" s="311" t="s">
        <v>2626</v>
      </c>
      <c r="I134" s="311" t="s">
        <v>2588</v>
      </c>
      <c r="J134" s="311">
        <v>50</v>
      </c>
      <c r="K134" s="355"/>
    </row>
    <row r="135" ht="15" customHeight="1">
      <c r="B135" s="353"/>
      <c r="C135" s="311" t="s">
        <v>2611</v>
      </c>
      <c r="D135" s="311"/>
      <c r="E135" s="311"/>
      <c r="F135" s="333" t="s">
        <v>2592</v>
      </c>
      <c r="G135" s="311"/>
      <c r="H135" s="311" t="s">
        <v>2626</v>
      </c>
      <c r="I135" s="311" t="s">
        <v>2588</v>
      </c>
      <c r="J135" s="311">
        <v>50</v>
      </c>
      <c r="K135" s="355"/>
    </row>
    <row r="136" ht="15" customHeight="1">
      <c r="B136" s="353"/>
      <c r="C136" s="311" t="s">
        <v>2613</v>
      </c>
      <c r="D136" s="311"/>
      <c r="E136" s="311"/>
      <c r="F136" s="333" t="s">
        <v>2592</v>
      </c>
      <c r="G136" s="311"/>
      <c r="H136" s="311" t="s">
        <v>2626</v>
      </c>
      <c r="I136" s="311" t="s">
        <v>2588</v>
      </c>
      <c r="J136" s="311">
        <v>50</v>
      </c>
      <c r="K136" s="355"/>
    </row>
    <row r="137" ht="15" customHeight="1">
      <c r="B137" s="353"/>
      <c r="C137" s="311" t="s">
        <v>2614</v>
      </c>
      <c r="D137" s="311"/>
      <c r="E137" s="311"/>
      <c r="F137" s="333" t="s">
        <v>2592</v>
      </c>
      <c r="G137" s="311"/>
      <c r="H137" s="311" t="s">
        <v>2639</v>
      </c>
      <c r="I137" s="311" t="s">
        <v>2588</v>
      </c>
      <c r="J137" s="311">
        <v>255</v>
      </c>
      <c r="K137" s="355"/>
    </row>
    <row r="138" ht="15" customHeight="1">
      <c r="B138" s="353"/>
      <c r="C138" s="311" t="s">
        <v>2616</v>
      </c>
      <c r="D138" s="311"/>
      <c r="E138" s="311"/>
      <c r="F138" s="333" t="s">
        <v>2586</v>
      </c>
      <c r="G138" s="311"/>
      <c r="H138" s="311" t="s">
        <v>2640</v>
      </c>
      <c r="I138" s="311" t="s">
        <v>2618</v>
      </c>
      <c r="J138" s="311"/>
      <c r="K138" s="355"/>
    </row>
    <row r="139" ht="15" customHeight="1">
      <c r="B139" s="353"/>
      <c r="C139" s="311" t="s">
        <v>2619</v>
      </c>
      <c r="D139" s="311"/>
      <c r="E139" s="311"/>
      <c r="F139" s="333" t="s">
        <v>2586</v>
      </c>
      <c r="G139" s="311"/>
      <c r="H139" s="311" t="s">
        <v>2641</v>
      </c>
      <c r="I139" s="311" t="s">
        <v>2621</v>
      </c>
      <c r="J139" s="311"/>
      <c r="K139" s="355"/>
    </row>
    <row r="140" ht="15" customHeight="1">
      <c r="B140" s="353"/>
      <c r="C140" s="311" t="s">
        <v>2622</v>
      </c>
      <c r="D140" s="311"/>
      <c r="E140" s="311"/>
      <c r="F140" s="333" t="s">
        <v>2586</v>
      </c>
      <c r="G140" s="311"/>
      <c r="H140" s="311" t="s">
        <v>2622</v>
      </c>
      <c r="I140" s="311" t="s">
        <v>2621</v>
      </c>
      <c r="J140" s="311"/>
      <c r="K140" s="355"/>
    </row>
    <row r="141" ht="15" customHeight="1">
      <c r="B141" s="353"/>
      <c r="C141" s="311" t="s">
        <v>42</v>
      </c>
      <c r="D141" s="311"/>
      <c r="E141" s="311"/>
      <c r="F141" s="333" t="s">
        <v>2586</v>
      </c>
      <c r="G141" s="311"/>
      <c r="H141" s="311" t="s">
        <v>2642</v>
      </c>
      <c r="I141" s="311" t="s">
        <v>2621</v>
      </c>
      <c r="J141" s="311"/>
      <c r="K141" s="355"/>
    </row>
    <row r="142" ht="15" customHeight="1">
      <c r="B142" s="353"/>
      <c r="C142" s="311" t="s">
        <v>2643</v>
      </c>
      <c r="D142" s="311"/>
      <c r="E142" s="311"/>
      <c r="F142" s="333" t="s">
        <v>2586</v>
      </c>
      <c r="G142" s="311"/>
      <c r="H142" s="311" t="s">
        <v>2644</v>
      </c>
      <c r="I142" s="311" t="s">
        <v>2621</v>
      </c>
      <c r="J142" s="311"/>
      <c r="K142" s="355"/>
    </row>
    <row r="143" ht="15" customHeight="1">
      <c r="B143" s="356"/>
      <c r="C143" s="357"/>
      <c r="D143" s="357"/>
      <c r="E143" s="357"/>
      <c r="F143" s="357"/>
      <c r="G143" s="357"/>
      <c r="H143" s="357"/>
      <c r="I143" s="357"/>
      <c r="J143" s="357"/>
      <c r="K143" s="358"/>
    </row>
    <row r="144" ht="18.75" customHeight="1">
      <c r="B144" s="308"/>
      <c r="C144" s="308"/>
      <c r="D144" s="308"/>
      <c r="E144" s="308"/>
      <c r="F144" s="345"/>
      <c r="G144" s="308"/>
      <c r="H144" s="308"/>
      <c r="I144" s="308"/>
      <c r="J144" s="308"/>
      <c r="K144" s="308"/>
    </row>
    <row r="145" ht="18.75" customHeight="1">
      <c r="B145" s="319"/>
      <c r="C145" s="319"/>
      <c r="D145" s="319"/>
      <c r="E145" s="319"/>
      <c r="F145" s="319"/>
      <c r="G145" s="319"/>
      <c r="H145" s="319"/>
      <c r="I145" s="319"/>
      <c r="J145" s="319"/>
      <c r="K145" s="319"/>
    </row>
    <row r="146" ht="7.5" customHeight="1">
      <c r="B146" s="320"/>
      <c r="C146" s="321"/>
      <c r="D146" s="321"/>
      <c r="E146" s="321"/>
      <c r="F146" s="321"/>
      <c r="G146" s="321"/>
      <c r="H146" s="321"/>
      <c r="I146" s="321"/>
      <c r="J146" s="321"/>
      <c r="K146" s="322"/>
    </row>
    <row r="147" ht="45" customHeight="1">
      <c r="B147" s="323"/>
      <c r="C147" s="324" t="s">
        <v>2645</v>
      </c>
      <c r="D147" s="324"/>
      <c r="E147" s="324"/>
      <c r="F147" s="324"/>
      <c r="G147" s="324"/>
      <c r="H147" s="324"/>
      <c r="I147" s="324"/>
      <c r="J147" s="324"/>
      <c r="K147" s="325"/>
    </row>
    <row r="148" ht="17.25" customHeight="1">
      <c r="B148" s="323"/>
      <c r="C148" s="326" t="s">
        <v>2580</v>
      </c>
      <c r="D148" s="326"/>
      <c r="E148" s="326"/>
      <c r="F148" s="326" t="s">
        <v>2581</v>
      </c>
      <c r="G148" s="327"/>
      <c r="H148" s="326" t="s">
        <v>58</v>
      </c>
      <c r="I148" s="326" t="s">
        <v>61</v>
      </c>
      <c r="J148" s="326" t="s">
        <v>2582</v>
      </c>
      <c r="K148" s="325"/>
    </row>
    <row r="149" ht="17.25" customHeight="1">
      <c r="B149" s="323"/>
      <c r="C149" s="328" t="s">
        <v>2583</v>
      </c>
      <c r="D149" s="328"/>
      <c r="E149" s="328"/>
      <c r="F149" s="329" t="s">
        <v>2584</v>
      </c>
      <c r="G149" s="330"/>
      <c r="H149" s="328"/>
      <c r="I149" s="328"/>
      <c r="J149" s="328" t="s">
        <v>2585</v>
      </c>
      <c r="K149" s="325"/>
    </row>
    <row r="150" ht="5.25" customHeight="1">
      <c r="B150" s="334"/>
      <c r="C150" s="331"/>
      <c r="D150" s="331"/>
      <c r="E150" s="331"/>
      <c r="F150" s="331"/>
      <c r="G150" s="332"/>
      <c r="H150" s="331"/>
      <c r="I150" s="331"/>
      <c r="J150" s="331"/>
      <c r="K150" s="355"/>
    </row>
    <row r="151" ht="15" customHeight="1">
      <c r="B151" s="334"/>
      <c r="C151" s="359" t="s">
        <v>2589</v>
      </c>
      <c r="D151" s="311"/>
      <c r="E151" s="311"/>
      <c r="F151" s="360" t="s">
        <v>2586</v>
      </c>
      <c r="G151" s="311"/>
      <c r="H151" s="359" t="s">
        <v>2626</v>
      </c>
      <c r="I151" s="359" t="s">
        <v>2588</v>
      </c>
      <c r="J151" s="359">
        <v>120</v>
      </c>
      <c r="K151" s="355"/>
    </row>
    <row r="152" ht="15" customHeight="1">
      <c r="B152" s="334"/>
      <c r="C152" s="359" t="s">
        <v>2635</v>
      </c>
      <c r="D152" s="311"/>
      <c r="E152" s="311"/>
      <c r="F152" s="360" t="s">
        <v>2586</v>
      </c>
      <c r="G152" s="311"/>
      <c r="H152" s="359" t="s">
        <v>2646</v>
      </c>
      <c r="I152" s="359" t="s">
        <v>2588</v>
      </c>
      <c r="J152" s="359" t="s">
        <v>2637</v>
      </c>
      <c r="K152" s="355"/>
    </row>
    <row r="153" ht="15" customHeight="1">
      <c r="B153" s="334"/>
      <c r="C153" s="359" t="s">
        <v>89</v>
      </c>
      <c r="D153" s="311"/>
      <c r="E153" s="311"/>
      <c r="F153" s="360" t="s">
        <v>2586</v>
      </c>
      <c r="G153" s="311"/>
      <c r="H153" s="359" t="s">
        <v>2647</v>
      </c>
      <c r="I153" s="359" t="s">
        <v>2588</v>
      </c>
      <c r="J153" s="359" t="s">
        <v>2637</v>
      </c>
      <c r="K153" s="355"/>
    </row>
    <row r="154" ht="15" customHeight="1">
      <c r="B154" s="334"/>
      <c r="C154" s="359" t="s">
        <v>2591</v>
      </c>
      <c r="D154" s="311"/>
      <c r="E154" s="311"/>
      <c r="F154" s="360" t="s">
        <v>2592</v>
      </c>
      <c r="G154" s="311"/>
      <c r="H154" s="359" t="s">
        <v>2626</v>
      </c>
      <c r="I154" s="359" t="s">
        <v>2588</v>
      </c>
      <c r="J154" s="359">
        <v>50</v>
      </c>
      <c r="K154" s="355"/>
    </row>
    <row r="155" ht="15" customHeight="1">
      <c r="B155" s="334"/>
      <c r="C155" s="359" t="s">
        <v>2594</v>
      </c>
      <c r="D155" s="311"/>
      <c r="E155" s="311"/>
      <c r="F155" s="360" t="s">
        <v>2586</v>
      </c>
      <c r="G155" s="311"/>
      <c r="H155" s="359" t="s">
        <v>2626</v>
      </c>
      <c r="I155" s="359" t="s">
        <v>2596</v>
      </c>
      <c r="J155" s="359"/>
      <c r="K155" s="355"/>
    </row>
    <row r="156" ht="15" customHeight="1">
      <c r="B156" s="334"/>
      <c r="C156" s="359" t="s">
        <v>2605</v>
      </c>
      <c r="D156" s="311"/>
      <c r="E156" s="311"/>
      <c r="F156" s="360" t="s">
        <v>2592</v>
      </c>
      <c r="G156" s="311"/>
      <c r="H156" s="359" t="s">
        <v>2626</v>
      </c>
      <c r="I156" s="359" t="s">
        <v>2588</v>
      </c>
      <c r="J156" s="359">
        <v>50</v>
      </c>
      <c r="K156" s="355"/>
    </row>
    <row r="157" ht="15" customHeight="1">
      <c r="B157" s="334"/>
      <c r="C157" s="359" t="s">
        <v>2613</v>
      </c>
      <c r="D157" s="311"/>
      <c r="E157" s="311"/>
      <c r="F157" s="360" t="s">
        <v>2592</v>
      </c>
      <c r="G157" s="311"/>
      <c r="H157" s="359" t="s">
        <v>2626</v>
      </c>
      <c r="I157" s="359" t="s">
        <v>2588</v>
      </c>
      <c r="J157" s="359">
        <v>50</v>
      </c>
      <c r="K157" s="355"/>
    </row>
    <row r="158" ht="15" customHeight="1">
      <c r="B158" s="334"/>
      <c r="C158" s="359" t="s">
        <v>2611</v>
      </c>
      <c r="D158" s="311"/>
      <c r="E158" s="311"/>
      <c r="F158" s="360" t="s">
        <v>2592</v>
      </c>
      <c r="G158" s="311"/>
      <c r="H158" s="359" t="s">
        <v>2626</v>
      </c>
      <c r="I158" s="359" t="s">
        <v>2588</v>
      </c>
      <c r="J158" s="359">
        <v>50</v>
      </c>
      <c r="K158" s="355"/>
    </row>
    <row r="159" ht="15" customHeight="1">
      <c r="B159" s="334"/>
      <c r="C159" s="359" t="s">
        <v>139</v>
      </c>
      <c r="D159" s="311"/>
      <c r="E159" s="311"/>
      <c r="F159" s="360" t="s">
        <v>2586</v>
      </c>
      <c r="G159" s="311"/>
      <c r="H159" s="359" t="s">
        <v>2648</v>
      </c>
      <c r="I159" s="359" t="s">
        <v>2588</v>
      </c>
      <c r="J159" s="359" t="s">
        <v>2649</v>
      </c>
      <c r="K159" s="355"/>
    </row>
    <row r="160" ht="15" customHeight="1">
      <c r="B160" s="334"/>
      <c r="C160" s="359" t="s">
        <v>2650</v>
      </c>
      <c r="D160" s="311"/>
      <c r="E160" s="311"/>
      <c r="F160" s="360" t="s">
        <v>2586</v>
      </c>
      <c r="G160" s="311"/>
      <c r="H160" s="359" t="s">
        <v>2651</v>
      </c>
      <c r="I160" s="359" t="s">
        <v>2621</v>
      </c>
      <c r="J160" s="359"/>
      <c r="K160" s="355"/>
    </row>
    <row r="161" ht="15" customHeight="1">
      <c r="B161" s="361"/>
      <c r="C161" s="343"/>
      <c r="D161" s="343"/>
      <c r="E161" s="343"/>
      <c r="F161" s="343"/>
      <c r="G161" s="343"/>
      <c r="H161" s="343"/>
      <c r="I161" s="343"/>
      <c r="J161" s="343"/>
      <c r="K161" s="362"/>
    </row>
    <row r="162" ht="18.75" customHeight="1">
      <c r="B162" s="308"/>
      <c r="C162" s="311"/>
      <c r="D162" s="311"/>
      <c r="E162" s="311"/>
      <c r="F162" s="333"/>
      <c r="G162" s="311"/>
      <c r="H162" s="311"/>
      <c r="I162" s="311"/>
      <c r="J162" s="311"/>
      <c r="K162" s="308"/>
    </row>
    <row r="163" ht="18.75" customHeight="1">
      <c r="B163" s="319"/>
      <c r="C163" s="319"/>
      <c r="D163" s="319"/>
      <c r="E163" s="319"/>
      <c r="F163" s="319"/>
      <c r="G163" s="319"/>
      <c r="H163" s="319"/>
      <c r="I163" s="319"/>
      <c r="J163" s="319"/>
      <c r="K163" s="319"/>
    </row>
    <row r="164" ht="7.5" customHeight="1">
      <c r="B164" s="298"/>
      <c r="C164" s="299"/>
      <c r="D164" s="299"/>
      <c r="E164" s="299"/>
      <c r="F164" s="299"/>
      <c r="G164" s="299"/>
      <c r="H164" s="299"/>
      <c r="I164" s="299"/>
      <c r="J164" s="299"/>
      <c r="K164" s="300"/>
    </row>
    <row r="165" ht="45" customHeight="1">
      <c r="B165" s="301"/>
      <c r="C165" s="302" t="s">
        <v>2652</v>
      </c>
      <c r="D165" s="302"/>
      <c r="E165" s="302"/>
      <c r="F165" s="302"/>
      <c r="G165" s="302"/>
      <c r="H165" s="302"/>
      <c r="I165" s="302"/>
      <c r="J165" s="302"/>
      <c r="K165" s="303"/>
    </row>
    <row r="166" ht="17.25" customHeight="1">
      <c r="B166" s="301"/>
      <c r="C166" s="326" t="s">
        <v>2580</v>
      </c>
      <c r="D166" s="326"/>
      <c r="E166" s="326"/>
      <c r="F166" s="326" t="s">
        <v>2581</v>
      </c>
      <c r="G166" s="363"/>
      <c r="H166" s="364" t="s">
        <v>58</v>
      </c>
      <c r="I166" s="364" t="s">
        <v>61</v>
      </c>
      <c r="J166" s="326" t="s">
        <v>2582</v>
      </c>
      <c r="K166" s="303"/>
    </row>
    <row r="167" ht="17.25" customHeight="1">
      <c r="B167" s="304"/>
      <c r="C167" s="328" t="s">
        <v>2583</v>
      </c>
      <c r="D167" s="328"/>
      <c r="E167" s="328"/>
      <c r="F167" s="329" t="s">
        <v>2584</v>
      </c>
      <c r="G167" s="365"/>
      <c r="H167" s="366"/>
      <c r="I167" s="366"/>
      <c r="J167" s="328" t="s">
        <v>2585</v>
      </c>
      <c r="K167" s="306"/>
    </row>
    <row r="168" ht="5.25" customHeight="1">
      <c r="B168" s="334"/>
      <c r="C168" s="331"/>
      <c r="D168" s="331"/>
      <c r="E168" s="331"/>
      <c r="F168" s="331"/>
      <c r="G168" s="332"/>
      <c r="H168" s="331"/>
      <c r="I168" s="331"/>
      <c r="J168" s="331"/>
      <c r="K168" s="355"/>
    </row>
    <row r="169" ht="15" customHeight="1">
      <c r="B169" s="334"/>
      <c r="C169" s="311" t="s">
        <v>2589</v>
      </c>
      <c r="D169" s="311"/>
      <c r="E169" s="311"/>
      <c r="F169" s="333" t="s">
        <v>2586</v>
      </c>
      <c r="G169" s="311"/>
      <c r="H169" s="311" t="s">
        <v>2626</v>
      </c>
      <c r="I169" s="311" t="s">
        <v>2588</v>
      </c>
      <c r="J169" s="311">
        <v>120</v>
      </c>
      <c r="K169" s="355"/>
    </row>
    <row r="170" ht="15" customHeight="1">
      <c r="B170" s="334"/>
      <c r="C170" s="311" t="s">
        <v>2635</v>
      </c>
      <c r="D170" s="311"/>
      <c r="E170" s="311"/>
      <c r="F170" s="333" t="s">
        <v>2586</v>
      </c>
      <c r="G170" s="311"/>
      <c r="H170" s="311" t="s">
        <v>2636</v>
      </c>
      <c r="I170" s="311" t="s">
        <v>2588</v>
      </c>
      <c r="J170" s="311" t="s">
        <v>2637</v>
      </c>
      <c r="K170" s="355"/>
    </row>
    <row r="171" ht="15" customHeight="1">
      <c r="B171" s="334"/>
      <c r="C171" s="311" t="s">
        <v>89</v>
      </c>
      <c r="D171" s="311"/>
      <c r="E171" s="311"/>
      <c r="F171" s="333" t="s">
        <v>2586</v>
      </c>
      <c r="G171" s="311"/>
      <c r="H171" s="311" t="s">
        <v>2653</v>
      </c>
      <c r="I171" s="311" t="s">
        <v>2588</v>
      </c>
      <c r="J171" s="311" t="s">
        <v>2637</v>
      </c>
      <c r="K171" s="355"/>
    </row>
    <row r="172" ht="15" customHeight="1">
      <c r="B172" s="334"/>
      <c r="C172" s="311" t="s">
        <v>2591</v>
      </c>
      <c r="D172" s="311"/>
      <c r="E172" s="311"/>
      <c r="F172" s="333" t="s">
        <v>2592</v>
      </c>
      <c r="G172" s="311"/>
      <c r="H172" s="311" t="s">
        <v>2653</v>
      </c>
      <c r="I172" s="311" t="s">
        <v>2588</v>
      </c>
      <c r="J172" s="311">
        <v>50</v>
      </c>
      <c r="K172" s="355"/>
    </row>
    <row r="173" ht="15" customHeight="1">
      <c r="B173" s="334"/>
      <c r="C173" s="311" t="s">
        <v>2594</v>
      </c>
      <c r="D173" s="311"/>
      <c r="E173" s="311"/>
      <c r="F173" s="333" t="s">
        <v>2586</v>
      </c>
      <c r="G173" s="311"/>
      <c r="H173" s="311" t="s">
        <v>2653</v>
      </c>
      <c r="I173" s="311" t="s">
        <v>2596</v>
      </c>
      <c r="J173" s="311"/>
      <c r="K173" s="355"/>
    </row>
    <row r="174" ht="15" customHeight="1">
      <c r="B174" s="334"/>
      <c r="C174" s="311" t="s">
        <v>2605</v>
      </c>
      <c r="D174" s="311"/>
      <c r="E174" s="311"/>
      <c r="F174" s="333" t="s">
        <v>2592</v>
      </c>
      <c r="G174" s="311"/>
      <c r="H174" s="311" t="s">
        <v>2653</v>
      </c>
      <c r="I174" s="311" t="s">
        <v>2588</v>
      </c>
      <c r="J174" s="311">
        <v>50</v>
      </c>
      <c r="K174" s="355"/>
    </row>
    <row r="175" ht="15" customHeight="1">
      <c r="B175" s="334"/>
      <c r="C175" s="311" t="s">
        <v>2613</v>
      </c>
      <c r="D175" s="311"/>
      <c r="E175" s="311"/>
      <c r="F175" s="333" t="s">
        <v>2592</v>
      </c>
      <c r="G175" s="311"/>
      <c r="H175" s="311" t="s">
        <v>2653</v>
      </c>
      <c r="I175" s="311" t="s">
        <v>2588</v>
      </c>
      <c r="J175" s="311">
        <v>50</v>
      </c>
      <c r="K175" s="355"/>
    </row>
    <row r="176" ht="15" customHeight="1">
      <c r="B176" s="334"/>
      <c r="C176" s="311" t="s">
        <v>2611</v>
      </c>
      <c r="D176" s="311"/>
      <c r="E176" s="311"/>
      <c r="F176" s="333" t="s">
        <v>2592</v>
      </c>
      <c r="G176" s="311"/>
      <c r="H176" s="311" t="s">
        <v>2653</v>
      </c>
      <c r="I176" s="311" t="s">
        <v>2588</v>
      </c>
      <c r="J176" s="311">
        <v>50</v>
      </c>
      <c r="K176" s="355"/>
    </row>
    <row r="177" ht="15" customHeight="1">
      <c r="B177" s="334"/>
      <c r="C177" s="311" t="s">
        <v>151</v>
      </c>
      <c r="D177" s="311"/>
      <c r="E177" s="311"/>
      <c r="F177" s="333" t="s">
        <v>2586</v>
      </c>
      <c r="G177" s="311"/>
      <c r="H177" s="311" t="s">
        <v>2654</v>
      </c>
      <c r="I177" s="311" t="s">
        <v>2655</v>
      </c>
      <c r="J177" s="311"/>
      <c r="K177" s="355"/>
    </row>
    <row r="178" ht="15" customHeight="1">
      <c r="B178" s="334"/>
      <c r="C178" s="311" t="s">
        <v>61</v>
      </c>
      <c r="D178" s="311"/>
      <c r="E178" s="311"/>
      <c r="F178" s="333" t="s">
        <v>2586</v>
      </c>
      <c r="G178" s="311"/>
      <c r="H178" s="311" t="s">
        <v>2656</v>
      </c>
      <c r="I178" s="311" t="s">
        <v>2657</v>
      </c>
      <c r="J178" s="311">
        <v>1</v>
      </c>
      <c r="K178" s="355"/>
    </row>
    <row r="179" ht="15" customHeight="1">
      <c r="B179" s="334"/>
      <c r="C179" s="311" t="s">
        <v>57</v>
      </c>
      <c r="D179" s="311"/>
      <c r="E179" s="311"/>
      <c r="F179" s="333" t="s">
        <v>2586</v>
      </c>
      <c r="G179" s="311"/>
      <c r="H179" s="311" t="s">
        <v>2658</v>
      </c>
      <c r="I179" s="311" t="s">
        <v>2588</v>
      </c>
      <c r="J179" s="311">
        <v>20</v>
      </c>
      <c r="K179" s="355"/>
    </row>
    <row r="180" ht="15" customHeight="1">
      <c r="B180" s="334"/>
      <c r="C180" s="311" t="s">
        <v>58</v>
      </c>
      <c r="D180" s="311"/>
      <c r="E180" s="311"/>
      <c r="F180" s="333" t="s">
        <v>2586</v>
      </c>
      <c r="G180" s="311"/>
      <c r="H180" s="311" t="s">
        <v>2659</v>
      </c>
      <c r="I180" s="311" t="s">
        <v>2588</v>
      </c>
      <c r="J180" s="311">
        <v>255</v>
      </c>
      <c r="K180" s="355"/>
    </row>
    <row r="181" ht="15" customHeight="1">
      <c r="B181" s="334"/>
      <c r="C181" s="311" t="s">
        <v>152</v>
      </c>
      <c r="D181" s="311"/>
      <c r="E181" s="311"/>
      <c r="F181" s="333" t="s">
        <v>2586</v>
      </c>
      <c r="G181" s="311"/>
      <c r="H181" s="311" t="s">
        <v>2550</v>
      </c>
      <c r="I181" s="311" t="s">
        <v>2588</v>
      </c>
      <c r="J181" s="311">
        <v>10</v>
      </c>
      <c r="K181" s="355"/>
    </row>
    <row r="182" ht="15" customHeight="1">
      <c r="B182" s="334"/>
      <c r="C182" s="311" t="s">
        <v>153</v>
      </c>
      <c r="D182" s="311"/>
      <c r="E182" s="311"/>
      <c r="F182" s="333" t="s">
        <v>2586</v>
      </c>
      <c r="G182" s="311"/>
      <c r="H182" s="311" t="s">
        <v>2660</v>
      </c>
      <c r="I182" s="311" t="s">
        <v>2621</v>
      </c>
      <c r="J182" s="311"/>
      <c r="K182" s="355"/>
    </row>
    <row r="183" ht="15" customHeight="1">
      <c r="B183" s="334"/>
      <c r="C183" s="311" t="s">
        <v>2661</v>
      </c>
      <c r="D183" s="311"/>
      <c r="E183" s="311"/>
      <c r="F183" s="333" t="s">
        <v>2586</v>
      </c>
      <c r="G183" s="311"/>
      <c r="H183" s="311" t="s">
        <v>2662</v>
      </c>
      <c r="I183" s="311" t="s">
        <v>2621</v>
      </c>
      <c r="J183" s="311"/>
      <c r="K183" s="355"/>
    </row>
    <row r="184" ht="15" customHeight="1">
      <c r="B184" s="334"/>
      <c r="C184" s="311" t="s">
        <v>2650</v>
      </c>
      <c r="D184" s="311"/>
      <c r="E184" s="311"/>
      <c r="F184" s="333" t="s">
        <v>2586</v>
      </c>
      <c r="G184" s="311"/>
      <c r="H184" s="311" t="s">
        <v>2663</v>
      </c>
      <c r="I184" s="311" t="s">
        <v>2621</v>
      </c>
      <c r="J184" s="311"/>
      <c r="K184" s="355"/>
    </row>
    <row r="185" ht="15" customHeight="1">
      <c r="B185" s="334"/>
      <c r="C185" s="311" t="s">
        <v>155</v>
      </c>
      <c r="D185" s="311"/>
      <c r="E185" s="311"/>
      <c r="F185" s="333" t="s">
        <v>2592</v>
      </c>
      <c r="G185" s="311"/>
      <c r="H185" s="311" t="s">
        <v>2664</v>
      </c>
      <c r="I185" s="311" t="s">
        <v>2588</v>
      </c>
      <c r="J185" s="311">
        <v>50</v>
      </c>
      <c r="K185" s="355"/>
    </row>
    <row r="186" ht="15" customHeight="1">
      <c r="B186" s="334"/>
      <c r="C186" s="311" t="s">
        <v>2665</v>
      </c>
      <c r="D186" s="311"/>
      <c r="E186" s="311"/>
      <c r="F186" s="333" t="s">
        <v>2592</v>
      </c>
      <c r="G186" s="311"/>
      <c r="H186" s="311" t="s">
        <v>2666</v>
      </c>
      <c r="I186" s="311" t="s">
        <v>2667</v>
      </c>
      <c r="J186" s="311"/>
      <c r="K186" s="355"/>
    </row>
    <row r="187" ht="15" customHeight="1">
      <c r="B187" s="334"/>
      <c r="C187" s="311" t="s">
        <v>2668</v>
      </c>
      <c r="D187" s="311"/>
      <c r="E187" s="311"/>
      <c r="F187" s="333" t="s">
        <v>2592</v>
      </c>
      <c r="G187" s="311"/>
      <c r="H187" s="311" t="s">
        <v>2669</v>
      </c>
      <c r="I187" s="311" t="s">
        <v>2667</v>
      </c>
      <c r="J187" s="311"/>
      <c r="K187" s="355"/>
    </row>
    <row r="188" ht="15" customHeight="1">
      <c r="B188" s="334"/>
      <c r="C188" s="311" t="s">
        <v>2670</v>
      </c>
      <c r="D188" s="311"/>
      <c r="E188" s="311"/>
      <c r="F188" s="333" t="s">
        <v>2592</v>
      </c>
      <c r="G188" s="311"/>
      <c r="H188" s="311" t="s">
        <v>2671</v>
      </c>
      <c r="I188" s="311" t="s">
        <v>2667</v>
      </c>
      <c r="J188" s="311"/>
      <c r="K188" s="355"/>
    </row>
    <row r="189" ht="15" customHeight="1">
      <c r="B189" s="334"/>
      <c r="C189" s="367" t="s">
        <v>2672</v>
      </c>
      <c r="D189" s="311"/>
      <c r="E189" s="311"/>
      <c r="F189" s="333" t="s">
        <v>2592</v>
      </c>
      <c r="G189" s="311"/>
      <c r="H189" s="311" t="s">
        <v>2673</v>
      </c>
      <c r="I189" s="311" t="s">
        <v>2674</v>
      </c>
      <c r="J189" s="368" t="s">
        <v>2675</v>
      </c>
      <c r="K189" s="355"/>
    </row>
    <row r="190" ht="15" customHeight="1">
      <c r="B190" s="334"/>
      <c r="C190" s="318" t="s">
        <v>46</v>
      </c>
      <c r="D190" s="311"/>
      <c r="E190" s="311"/>
      <c r="F190" s="333" t="s">
        <v>2586</v>
      </c>
      <c r="G190" s="311"/>
      <c r="H190" s="308" t="s">
        <v>2676</v>
      </c>
      <c r="I190" s="311" t="s">
        <v>2677</v>
      </c>
      <c r="J190" s="311"/>
      <c r="K190" s="355"/>
    </row>
    <row r="191" ht="15" customHeight="1">
      <c r="B191" s="334"/>
      <c r="C191" s="318" t="s">
        <v>2678</v>
      </c>
      <c r="D191" s="311"/>
      <c r="E191" s="311"/>
      <c r="F191" s="333" t="s">
        <v>2586</v>
      </c>
      <c r="G191" s="311"/>
      <c r="H191" s="311" t="s">
        <v>2679</v>
      </c>
      <c r="I191" s="311" t="s">
        <v>2621</v>
      </c>
      <c r="J191" s="311"/>
      <c r="K191" s="355"/>
    </row>
    <row r="192" ht="15" customHeight="1">
      <c r="B192" s="334"/>
      <c r="C192" s="318" t="s">
        <v>2680</v>
      </c>
      <c r="D192" s="311"/>
      <c r="E192" s="311"/>
      <c r="F192" s="333" t="s">
        <v>2586</v>
      </c>
      <c r="G192" s="311"/>
      <c r="H192" s="311" t="s">
        <v>2681</v>
      </c>
      <c r="I192" s="311" t="s">
        <v>2621</v>
      </c>
      <c r="J192" s="311"/>
      <c r="K192" s="355"/>
    </row>
    <row r="193" ht="15" customHeight="1">
      <c r="B193" s="334"/>
      <c r="C193" s="318" t="s">
        <v>2682</v>
      </c>
      <c r="D193" s="311"/>
      <c r="E193" s="311"/>
      <c r="F193" s="333" t="s">
        <v>2592</v>
      </c>
      <c r="G193" s="311"/>
      <c r="H193" s="311" t="s">
        <v>2683</v>
      </c>
      <c r="I193" s="311" t="s">
        <v>2621</v>
      </c>
      <c r="J193" s="311"/>
      <c r="K193" s="355"/>
    </row>
    <row r="194" ht="15" customHeight="1">
      <c r="B194" s="361"/>
      <c r="C194" s="369"/>
      <c r="D194" s="343"/>
      <c r="E194" s="343"/>
      <c r="F194" s="343"/>
      <c r="G194" s="343"/>
      <c r="H194" s="343"/>
      <c r="I194" s="343"/>
      <c r="J194" s="343"/>
      <c r="K194" s="362"/>
    </row>
    <row r="195" ht="18.75" customHeight="1">
      <c r="B195" s="308"/>
      <c r="C195" s="311"/>
      <c r="D195" s="311"/>
      <c r="E195" s="311"/>
      <c r="F195" s="333"/>
      <c r="G195" s="311"/>
      <c r="H195" s="311"/>
      <c r="I195" s="311"/>
      <c r="J195" s="311"/>
      <c r="K195" s="308"/>
    </row>
    <row r="196" ht="18.75" customHeight="1">
      <c r="B196" s="308"/>
      <c r="C196" s="311"/>
      <c r="D196" s="311"/>
      <c r="E196" s="311"/>
      <c r="F196" s="333"/>
      <c r="G196" s="311"/>
      <c r="H196" s="311"/>
      <c r="I196" s="311"/>
      <c r="J196" s="311"/>
      <c r="K196" s="308"/>
    </row>
    <row r="197" ht="18.75" customHeight="1">
      <c r="B197" s="319"/>
      <c r="C197" s="319"/>
      <c r="D197" s="319"/>
      <c r="E197" s="319"/>
      <c r="F197" s="319"/>
      <c r="G197" s="319"/>
      <c r="H197" s="319"/>
      <c r="I197" s="319"/>
      <c r="J197" s="319"/>
      <c r="K197" s="319"/>
    </row>
    <row r="198" ht="13.5">
      <c r="B198" s="298"/>
      <c r="C198" s="299"/>
      <c r="D198" s="299"/>
      <c r="E198" s="299"/>
      <c r="F198" s="299"/>
      <c r="G198" s="299"/>
      <c r="H198" s="299"/>
      <c r="I198" s="299"/>
      <c r="J198" s="299"/>
      <c r="K198" s="300"/>
    </row>
    <row r="199" ht="21">
      <c r="B199" s="301"/>
      <c r="C199" s="302" t="s">
        <v>2684</v>
      </c>
      <c r="D199" s="302"/>
      <c r="E199" s="302"/>
      <c r="F199" s="302"/>
      <c r="G199" s="302"/>
      <c r="H199" s="302"/>
      <c r="I199" s="302"/>
      <c r="J199" s="302"/>
      <c r="K199" s="303"/>
    </row>
    <row r="200" ht="25.5" customHeight="1">
      <c r="B200" s="301"/>
      <c r="C200" s="370" t="s">
        <v>2685</v>
      </c>
      <c r="D200" s="370"/>
      <c r="E200" s="370"/>
      <c r="F200" s="370" t="s">
        <v>2686</v>
      </c>
      <c r="G200" s="371"/>
      <c r="H200" s="370" t="s">
        <v>2687</v>
      </c>
      <c r="I200" s="370"/>
      <c r="J200" s="370"/>
      <c r="K200" s="303"/>
    </row>
    <row r="201" ht="5.25" customHeight="1">
      <c r="B201" s="334"/>
      <c r="C201" s="331"/>
      <c r="D201" s="331"/>
      <c r="E201" s="331"/>
      <c r="F201" s="331"/>
      <c r="G201" s="311"/>
      <c r="H201" s="331"/>
      <c r="I201" s="331"/>
      <c r="J201" s="331"/>
      <c r="K201" s="355"/>
    </row>
    <row r="202" ht="15" customHeight="1">
      <c r="B202" s="334"/>
      <c r="C202" s="311" t="s">
        <v>2677</v>
      </c>
      <c r="D202" s="311"/>
      <c r="E202" s="311"/>
      <c r="F202" s="333" t="s">
        <v>47</v>
      </c>
      <c r="G202" s="311"/>
      <c r="H202" s="311" t="s">
        <v>2688</v>
      </c>
      <c r="I202" s="311"/>
      <c r="J202" s="311"/>
      <c r="K202" s="355"/>
    </row>
    <row r="203" ht="15" customHeight="1">
      <c r="B203" s="334"/>
      <c r="C203" s="340"/>
      <c r="D203" s="311"/>
      <c r="E203" s="311"/>
      <c r="F203" s="333" t="s">
        <v>48</v>
      </c>
      <c r="G203" s="311"/>
      <c r="H203" s="311" t="s">
        <v>2689</v>
      </c>
      <c r="I203" s="311"/>
      <c r="J203" s="311"/>
      <c r="K203" s="355"/>
    </row>
    <row r="204" ht="15" customHeight="1">
      <c r="B204" s="334"/>
      <c r="C204" s="340"/>
      <c r="D204" s="311"/>
      <c r="E204" s="311"/>
      <c r="F204" s="333" t="s">
        <v>51</v>
      </c>
      <c r="G204" s="311"/>
      <c r="H204" s="311" t="s">
        <v>2690</v>
      </c>
      <c r="I204" s="311"/>
      <c r="J204" s="311"/>
      <c r="K204" s="355"/>
    </row>
    <row r="205" ht="15" customHeight="1">
      <c r="B205" s="334"/>
      <c r="C205" s="311"/>
      <c r="D205" s="311"/>
      <c r="E205" s="311"/>
      <c r="F205" s="333" t="s">
        <v>49</v>
      </c>
      <c r="G205" s="311"/>
      <c r="H205" s="311" t="s">
        <v>2691</v>
      </c>
      <c r="I205" s="311"/>
      <c r="J205" s="311"/>
      <c r="K205" s="355"/>
    </row>
    <row r="206" ht="15" customHeight="1">
      <c r="B206" s="334"/>
      <c r="C206" s="311"/>
      <c r="D206" s="311"/>
      <c r="E206" s="311"/>
      <c r="F206" s="333" t="s">
        <v>50</v>
      </c>
      <c r="G206" s="311"/>
      <c r="H206" s="311" t="s">
        <v>2692</v>
      </c>
      <c r="I206" s="311"/>
      <c r="J206" s="311"/>
      <c r="K206" s="355"/>
    </row>
    <row r="207" ht="15" customHeight="1">
      <c r="B207" s="334"/>
      <c r="C207" s="311"/>
      <c r="D207" s="311"/>
      <c r="E207" s="311"/>
      <c r="F207" s="333"/>
      <c r="G207" s="311"/>
      <c r="H207" s="311"/>
      <c r="I207" s="311"/>
      <c r="J207" s="311"/>
      <c r="K207" s="355"/>
    </row>
    <row r="208" ht="15" customHeight="1">
      <c r="B208" s="334"/>
      <c r="C208" s="311" t="s">
        <v>2633</v>
      </c>
      <c r="D208" s="311"/>
      <c r="E208" s="311"/>
      <c r="F208" s="333" t="s">
        <v>82</v>
      </c>
      <c r="G208" s="311"/>
      <c r="H208" s="311" t="s">
        <v>2693</v>
      </c>
      <c r="I208" s="311"/>
      <c r="J208" s="311"/>
      <c r="K208" s="355"/>
    </row>
    <row r="209" ht="15" customHeight="1">
      <c r="B209" s="334"/>
      <c r="C209" s="340"/>
      <c r="D209" s="311"/>
      <c r="E209" s="311"/>
      <c r="F209" s="333" t="s">
        <v>2529</v>
      </c>
      <c r="G209" s="311"/>
      <c r="H209" s="311" t="s">
        <v>2530</v>
      </c>
      <c r="I209" s="311"/>
      <c r="J209" s="311"/>
      <c r="K209" s="355"/>
    </row>
    <row r="210" ht="15" customHeight="1">
      <c r="B210" s="334"/>
      <c r="C210" s="311"/>
      <c r="D210" s="311"/>
      <c r="E210" s="311"/>
      <c r="F210" s="333" t="s">
        <v>2527</v>
      </c>
      <c r="G210" s="311"/>
      <c r="H210" s="311" t="s">
        <v>2694</v>
      </c>
      <c r="I210" s="311"/>
      <c r="J210" s="311"/>
      <c r="K210" s="355"/>
    </row>
    <row r="211" ht="15" customHeight="1">
      <c r="B211" s="372"/>
      <c r="C211" s="340"/>
      <c r="D211" s="340"/>
      <c r="E211" s="340"/>
      <c r="F211" s="333" t="s">
        <v>2531</v>
      </c>
      <c r="G211" s="318"/>
      <c r="H211" s="359" t="s">
        <v>2532</v>
      </c>
      <c r="I211" s="359"/>
      <c r="J211" s="359"/>
      <c r="K211" s="373"/>
    </row>
    <row r="212" ht="15" customHeight="1">
      <c r="B212" s="372"/>
      <c r="C212" s="340"/>
      <c r="D212" s="340"/>
      <c r="E212" s="340"/>
      <c r="F212" s="333" t="s">
        <v>2533</v>
      </c>
      <c r="G212" s="318"/>
      <c r="H212" s="359" t="s">
        <v>2695</v>
      </c>
      <c r="I212" s="359"/>
      <c r="J212" s="359"/>
      <c r="K212" s="373"/>
    </row>
    <row r="213" ht="15" customHeight="1">
      <c r="B213" s="372"/>
      <c r="C213" s="340"/>
      <c r="D213" s="340"/>
      <c r="E213" s="340"/>
      <c r="F213" s="374"/>
      <c r="G213" s="318"/>
      <c r="H213" s="375"/>
      <c r="I213" s="375"/>
      <c r="J213" s="375"/>
      <c r="K213" s="373"/>
    </row>
    <row r="214" ht="15" customHeight="1">
      <c r="B214" s="372"/>
      <c r="C214" s="311" t="s">
        <v>2657</v>
      </c>
      <c r="D214" s="340"/>
      <c r="E214" s="340"/>
      <c r="F214" s="333">
        <v>1</v>
      </c>
      <c r="G214" s="318"/>
      <c r="H214" s="359" t="s">
        <v>2696</v>
      </c>
      <c r="I214" s="359"/>
      <c r="J214" s="359"/>
      <c r="K214" s="373"/>
    </row>
    <row r="215" ht="15" customHeight="1">
      <c r="B215" s="372"/>
      <c r="C215" s="340"/>
      <c r="D215" s="340"/>
      <c r="E215" s="340"/>
      <c r="F215" s="333">
        <v>2</v>
      </c>
      <c r="G215" s="318"/>
      <c r="H215" s="359" t="s">
        <v>2697</v>
      </c>
      <c r="I215" s="359"/>
      <c r="J215" s="359"/>
      <c r="K215" s="373"/>
    </row>
    <row r="216" ht="15" customHeight="1">
      <c r="B216" s="372"/>
      <c r="C216" s="340"/>
      <c r="D216" s="340"/>
      <c r="E216" s="340"/>
      <c r="F216" s="333">
        <v>3</v>
      </c>
      <c r="G216" s="318"/>
      <c r="H216" s="359" t="s">
        <v>2698</v>
      </c>
      <c r="I216" s="359"/>
      <c r="J216" s="359"/>
      <c r="K216" s="373"/>
    </row>
    <row r="217" ht="15" customHeight="1">
      <c r="B217" s="372"/>
      <c r="C217" s="340"/>
      <c r="D217" s="340"/>
      <c r="E217" s="340"/>
      <c r="F217" s="333">
        <v>4</v>
      </c>
      <c r="G217" s="318"/>
      <c r="H217" s="359" t="s">
        <v>2699</v>
      </c>
      <c r="I217" s="359"/>
      <c r="J217" s="359"/>
      <c r="K217" s="373"/>
    </row>
    <row r="218" ht="12.75" customHeight="1">
      <c r="B218" s="376"/>
      <c r="C218" s="377"/>
      <c r="D218" s="377"/>
      <c r="E218" s="377"/>
      <c r="F218" s="377"/>
      <c r="G218" s="377"/>
      <c r="H218" s="377"/>
      <c r="I218" s="377"/>
      <c r="J218" s="377"/>
      <c r="K218" s="378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3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90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85</v>
      </c>
    </row>
    <row r="4" ht="24.96" customHeight="1">
      <c r="B4" s="21"/>
      <c r="D4" s="142" t="s">
        <v>133</v>
      </c>
      <c r="L4" s="21"/>
      <c r="M4" s="143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44" t="s">
        <v>16</v>
      </c>
      <c r="L6" s="21"/>
    </row>
    <row r="7" ht="16.5" customHeight="1">
      <c r="B7" s="21"/>
      <c r="E7" s="145" t="str">
        <f>'Rekapitulace stavby'!K6</f>
        <v>Ulice Školní, Šumperk</v>
      </c>
      <c r="F7" s="144"/>
      <c r="G7" s="144"/>
      <c r="H7" s="144"/>
      <c r="L7" s="21"/>
    </row>
    <row r="8" ht="12" customHeight="1">
      <c r="B8" s="21"/>
      <c r="D8" s="144" t="s">
        <v>134</v>
      </c>
      <c r="L8" s="21"/>
    </row>
    <row r="9" s="1" customFormat="1" ht="16.5" customHeight="1">
      <c r="B9" s="44"/>
      <c r="E9" s="145" t="s">
        <v>135</v>
      </c>
      <c r="F9" s="1"/>
      <c r="G9" s="1"/>
      <c r="H9" s="1"/>
      <c r="I9" s="146"/>
      <c r="L9" s="44"/>
    </row>
    <row r="10" s="1" customFormat="1" ht="12" customHeight="1">
      <c r="B10" s="44"/>
      <c r="D10" s="144" t="s">
        <v>136</v>
      </c>
      <c r="I10" s="146"/>
      <c r="L10" s="44"/>
    </row>
    <row r="11" s="1" customFormat="1" ht="36.96" customHeight="1">
      <c r="B11" s="44"/>
      <c r="E11" s="147" t="s">
        <v>137</v>
      </c>
      <c r="F11" s="1"/>
      <c r="G11" s="1"/>
      <c r="H11" s="1"/>
      <c r="I11" s="146"/>
      <c r="L11" s="44"/>
    </row>
    <row r="12" s="1" customFormat="1">
      <c r="B12" s="44"/>
      <c r="I12" s="146"/>
      <c r="L12" s="44"/>
    </row>
    <row r="13" s="1" customFormat="1" ht="12" customHeight="1">
      <c r="B13" s="44"/>
      <c r="D13" s="144" t="s">
        <v>18</v>
      </c>
      <c r="F13" s="133" t="s">
        <v>19</v>
      </c>
      <c r="I13" s="148" t="s">
        <v>20</v>
      </c>
      <c r="J13" s="133" t="s">
        <v>19</v>
      </c>
      <c r="L13" s="44"/>
    </row>
    <row r="14" s="1" customFormat="1" ht="12" customHeight="1">
      <c r="B14" s="44"/>
      <c r="D14" s="144" t="s">
        <v>21</v>
      </c>
      <c r="F14" s="133" t="s">
        <v>22</v>
      </c>
      <c r="I14" s="148" t="s">
        <v>23</v>
      </c>
      <c r="J14" s="149" t="str">
        <f>'Rekapitulace stavby'!AN8</f>
        <v>19. 2. 2019</v>
      </c>
      <c r="L14" s="44"/>
    </row>
    <row r="15" s="1" customFormat="1" ht="10.8" customHeight="1">
      <c r="B15" s="44"/>
      <c r="I15" s="146"/>
      <c r="L15" s="44"/>
    </row>
    <row r="16" s="1" customFormat="1" ht="12" customHeight="1">
      <c r="B16" s="44"/>
      <c r="D16" s="144" t="s">
        <v>25</v>
      </c>
      <c r="I16" s="148" t="s">
        <v>26</v>
      </c>
      <c r="J16" s="133" t="s">
        <v>27</v>
      </c>
      <c r="L16" s="44"/>
    </row>
    <row r="17" s="1" customFormat="1" ht="18" customHeight="1">
      <c r="B17" s="44"/>
      <c r="E17" s="133" t="s">
        <v>28</v>
      </c>
      <c r="I17" s="148" t="s">
        <v>29</v>
      </c>
      <c r="J17" s="133" t="s">
        <v>30</v>
      </c>
      <c r="L17" s="44"/>
    </row>
    <row r="18" s="1" customFormat="1" ht="6.96" customHeight="1">
      <c r="B18" s="44"/>
      <c r="I18" s="146"/>
      <c r="L18" s="44"/>
    </row>
    <row r="19" s="1" customFormat="1" ht="12" customHeight="1">
      <c r="B19" s="44"/>
      <c r="D19" s="144" t="s">
        <v>31</v>
      </c>
      <c r="I19" s="148" t="s">
        <v>26</v>
      </c>
      <c r="J19" s="34" t="str">
        <f>'Rekapitulace stavby'!AN13</f>
        <v>Vyplň údaj</v>
      </c>
      <c r="L19" s="44"/>
    </row>
    <row r="20" s="1" customFormat="1" ht="18" customHeight="1">
      <c r="B20" s="44"/>
      <c r="E20" s="34" t="str">
        <f>'Rekapitulace stavby'!E14</f>
        <v>Vyplň údaj</v>
      </c>
      <c r="F20" s="133"/>
      <c r="G20" s="133"/>
      <c r="H20" s="133"/>
      <c r="I20" s="148" t="s">
        <v>29</v>
      </c>
      <c r="J20" s="34" t="str">
        <f>'Rekapitulace stavby'!AN14</f>
        <v>Vyplň údaj</v>
      </c>
      <c r="L20" s="44"/>
    </row>
    <row r="21" s="1" customFormat="1" ht="6.96" customHeight="1">
      <c r="B21" s="44"/>
      <c r="I21" s="146"/>
      <c r="L21" s="44"/>
    </row>
    <row r="22" s="1" customFormat="1" ht="12" customHeight="1">
      <c r="B22" s="44"/>
      <c r="D22" s="144" t="s">
        <v>33</v>
      </c>
      <c r="I22" s="148" t="s">
        <v>26</v>
      </c>
      <c r="J22" s="133" t="s">
        <v>34</v>
      </c>
      <c r="L22" s="44"/>
    </row>
    <row r="23" s="1" customFormat="1" ht="18" customHeight="1">
      <c r="B23" s="44"/>
      <c r="E23" s="133" t="s">
        <v>35</v>
      </c>
      <c r="I23" s="148" t="s">
        <v>29</v>
      </c>
      <c r="J23" s="133" t="s">
        <v>36</v>
      </c>
      <c r="L23" s="44"/>
    </row>
    <row r="24" s="1" customFormat="1" ht="6.96" customHeight="1">
      <c r="B24" s="44"/>
      <c r="I24" s="146"/>
      <c r="L24" s="44"/>
    </row>
    <row r="25" s="1" customFormat="1" ht="12" customHeight="1">
      <c r="B25" s="44"/>
      <c r="D25" s="144" t="s">
        <v>38</v>
      </c>
      <c r="I25" s="148" t="s">
        <v>26</v>
      </c>
      <c r="J25" s="133" t="s">
        <v>19</v>
      </c>
      <c r="L25" s="44"/>
    </row>
    <row r="26" s="1" customFormat="1" ht="18" customHeight="1">
      <c r="B26" s="44"/>
      <c r="E26" s="133" t="s">
        <v>39</v>
      </c>
      <c r="I26" s="148" t="s">
        <v>29</v>
      </c>
      <c r="J26" s="133" t="s">
        <v>19</v>
      </c>
      <c r="L26" s="44"/>
    </row>
    <row r="27" s="1" customFormat="1" ht="6.96" customHeight="1">
      <c r="B27" s="44"/>
      <c r="I27" s="146"/>
      <c r="L27" s="44"/>
    </row>
    <row r="28" s="1" customFormat="1" ht="12" customHeight="1">
      <c r="B28" s="44"/>
      <c r="D28" s="144" t="s">
        <v>40</v>
      </c>
      <c r="I28" s="146"/>
      <c r="L28" s="44"/>
    </row>
    <row r="29" s="7" customFormat="1" ht="16.5" customHeight="1">
      <c r="B29" s="150"/>
      <c r="E29" s="151" t="s">
        <v>19</v>
      </c>
      <c r="F29" s="151"/>
      <c r="G29" s="151"/>
      <c r="H29" s="151"/>
      <c r="I29" s="152"/>
      <c r="L29" s="150"/>
    </row>
    <row r="30" s="1" customFormat="1" ht="6.96" customHeight="1">
      <c r="B30" s="44"/>
      <c r="I30" s="146"/>
      <c r="L30" s="44"/>
    </row>
    <row r="31" s="1" customFormat="1" ht="6.96" customHeight="1">
      <c r="B31" s="44"/>
      <c r="D31" s="76"/>
      <c r="E31" s="76"/>
      <c r="F31" s="76"/>
      <c r="G31" s="76"/>
      <c r="H31" s="76"/>
      <c r="I31" s="153"/>
      <c r="J31" s="76"/>
      <c r="K31" s="76"/>
      <c r="L31" s="44"/>
    </row>
    <row r="32" s="1" customFormat="1" ht="25.44" customHeight="1">
      <c r="B32" s="44"/>
      <c r="D32" s="154" t="s">
        <v>42</v>
      </c>
      <c r="I32" s="146"/>
      <c r="J32" s="155">
        <f>ROUND(J93, 2)</f>
        <v>0</v>
      </c>
      <c r="L32" s="44"/>
    </row>
    <row r="33" s="1" customFormat="1" ht="6.96" customHeight="1">
      <c r="B33" s="44"/>
      <c r="D33" s="76"/>
      <c r="E33" s="76"/>
      <c r="F33" s="76"/>
      <c r="G33" s="76"/>
      <c r="H33" s="76"/>
      <c r="I33" s="153"/>
      <c r="J33" s="76"/>
      <c r="K33" s="76"/>
      <c r="L33" s="44"/>
    </row>
    <row r="34" s="1" customFormat="1" ht="14.4" customHeight="1">
      <c r="B34" s="44"/>
      <c r="F34" s="156" t="s">
        <v>44</v>
      </c>
      <c r="I34" s="157" t="s">
        <v>43</v>
      </c>
      <c r="J34" s="156" t="s">
        <v>45</v>
      </c>
      <c r="L34" s="44"/>
    </row>
    <row r="35" s="1" customFormat="1" ht="14.4" customHeight="1">
      <c r="B35" s="44"/>
      <c r="D35" s="158" t="s">
        <v>46</v>
      </c>
      <c r="E35" s="144" t="s">
        <v>47</v>
      </c>
      <c r="F35" s="159">
        <f>ROUND((SUM(BE93:BE472)),  2)</f>
        <v>0</v>
      </c>
      <c r="I35" s="160">
        <v>0.20999999999999999</v>
      </c>
      <c r="J35" s="159">
        <f>ROUND(((SUM(BE93:BE472))*I35),  2)</f>
        <v>0</v>
      </c>
      <c r="L35" s="44"/>
    </row>
    <row r="36" s="1" customFormat="1" ht="14.4" customHeight="1">
      <c r="B36" s="44"/>
      <c r="E36" s="144" t="s">
        <v>48</v>
      </c>
      <c r="F36" s="159">
        <f>ROUND((SUM(BF93:BF472)),  2)</f>
        <v>0</v>
      </c>
      <c r="I36" s="160">
        <v>0.14999999999999999</v>
      </c>
      <c r="J36" s="159">
        <f>ROUND(((SUM(BF93:BF472))*I36),  2)</f>
        <v>0</v>
      </c>
      <c r="L36" s="44"/>
    </row>
    <row r="37" hidden="1" s="1" customFormat="1" ht="14.4" customHeight="1">
      <c r="B37" s="44"/>
      <c r="E37" s="144" t="s">
        <v>49</v>
      </c>
      <c r="F37" s="159">
        <f>ROUND((SUM(BG93:BG472)),  2)</f>
        <v>0</v>
      </c>
      <c r="I37" s="160">
        <v>0.20999999999999999</v>
      </c>
      <c r="J37" s="159">
        <f>0</f>
        <v>0</v>
      </c>
      <c r="L37" s="44"/>
    </row>
    <row r="38" hidden="1" s="1" customFormat="1" ht="14.4" customHeight="1">
      <c r="B38" s="44"/>
      <c r="E38" s="144" t="s">
        <v>50</v>
      </c>
      <c r="F38" s="159">
        <f>ROUND((SUM(BH93:BH472)),  2)</f>
        <v>0</v>
      </c>
      <c r="I38" s="160">
        <v>0.14999999999999999</v>
      </c>
      <c r="J38" s="159">
        <f>0</f>
        <v>0</v>
      </c>
      <c r="L38" s="44"/>
    </row>
    <row r="39" hidden="1" s="1" customFormat="1" ht="14.4" customHeight="1">
      <c r="B39" s="44"/>
      <c r="E39" s="144" t="s">
        <v>51</v>
      </c>
      <c r="F39" s="159">
        <f>ROUND((SUM(BI93:BI472)),  2)</f>
        <v>0</v>
      </c>
      <c r="I39" s="160">
        <v>0</v>
      </c>
      <c r="J39" s="159">
        <f>0</f>
        <v>0</v>
      </c>
      <c r="L39" s="44"/>
    </row>
    <row r="40" s="1" customFormat="1" ht="6.96" customHeight="1">
      <c r="B40" s="44"/>
      <c r="I40" s="146"/>
      <c r="L40" s="44"/>
    </row>
    <row r="41" s="1" customFormat="1" ht="25.44" customHeight="1">
      <c r="B41" s="44"/>
      <c r="C41" s="161"/>
      <c r="D41" s="162" t="s">
        <v>52</v>
      </c>
      <c r="E41" s="163"/>
      <c r="F41" s="163"/>
      <c r="G41" s="164" t="s">
        <v>53</v>
      </c>
      <c r="H41" s="165" t="s">
        <v>54</v>
      </c>
      <c r="I41" s="166"/>
      <c r="J41" s="167">
        <f>SUM(J32:J39)</f>
        <v>0</v>
      </c>
      <c r="K41" s="168"/>
      <c r="L41" s="44"/>
    </row>
    <row r="42" s="1" customFormat="1" ht="14.4" customHeight="1">
      <c r="B42" s="169"/>
      <c r="C42" s="170"/>
      <c r="D42" s="170"/>
      <c r="E42" s="170"/>
      <c r="F42" s="170"/>
      <c r="G42" s="170"/>
      <c r="H42" s="170"/>
      <c r="I42" s="171"/>
      <c r="J42" s="170"/>
      <c r="K42" s="170"/>
      <c r="L42" s="44"/>
    </row>
    <row r="46" s="1" customFormat="1" ht="6.96" customHeight="1">
      <c r="B46" s="172"/>
      <c r="C46" s="173"/>
      <c r="D46" s="173"/>
      <c r="E46" s="173"/>
      <c r="F46" s="173"/>
      <c r="G46" s="173"/>
      <c r="H46" s="173"/>
      <c r="I46" s="174"/>
      <c r="J46" s="173"/>
      <c r="K46" s="173"/>
      <c r="L46" s="44"/>
    </row>
    <row r="47" s="1" customFormat="1" ht="24.96" customHeight="1">
      <c r="B47" s="39"/>
      <c r="C47" s="24" t="s">
        <v>138</v>
      </c>
      <c r="D47" s="40"/>
      <c r="E47" s="40"/>
      <c r="F47" s="40"/>
      <c r="G47" s="40"/>
      <c r="H47" s="40"/>
      <c r="I47" s="146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44"/>
    </row>
    <row r="49" s="1" customFormat="1" ht="12" customHeight="1">
      <c r="B49" s="39"/>
      <c r="C49" s="33" t="s">
        <v>16</v>
      </c>
      <c r="D49" s="40"/>
      <c r="E49" s="40"/>
      <c r="F49" s="40"/>
      <c r="G49" s="40"/>
      <c r="H49" s="40"/>
      <c r="I49" s="146"/>
      <c r="J49" s="40"/>
      <c r="K49" s="40"/>
      <c r="L49" s="44"/>
    </row>
    <row r="50" s="1" customFormat="1" ht="16.5" customHeight="1">
      <c r="B50" s="39"/>
      <c r="C50" s="40"/>
      <c r="D50" s="40"/>
      <c r="E50" s="175" t="str">
        <f>E7</f>
        <v>Ulice Školní, Šumperk</v>
      </c>
      <c r="F50" s="33"/>
      <c r="G50" s="33"/>
      <c r="H50" s="33"/>
      <c r="I50" s="146"/>
      <c r="J50" s="40"/>
      <c r="K50" s="40"/>
      <c r="L50" s="44"/>
    </row>
    <row r="51" ht="12" customHeight="1">
      <c r="B51" s="22"/>
      <c r="C51" s="33" t="s">
        <v>134</v>
      </c>
      <c r="D51" s="23"/>
      <c r="E51" s="23"/>
      <c r="F51" s="23"/>
      <c r="G51" s="23"/>
      <c r="H51" s="23"/>
      <c r="I51" s="138"/>
      <c r="J51" s="23"/>
      <c r="K51" s="23"/>
      <c r="L51" s="21"/>
    </row>
    <row r="52" s="1" customFormat="1" ht="16.5" customHeight="1">
      <c r="B52" s="39"/>
      <c r="C52" s="40"/>
      <c r="D52" s="40"/>
      <c r="E52" s="175" t="s">
        <v>135</v>
      </c>
      <c r="F52" s="40"/>
      <c r="G52" s="40"/>
      <c r="H52" s="40"/>
      <c r="I52" s="146"/>
      <c r="J52" s="40"/>
      <c r="K52" s="40"/>
      <c r="L52" s="44"/>
    </row>
    <row r="53" s="1" customFormat="1" ht="12" customHeight="1">
      <c r="B53" s="39"/>
      <c r="C53" s="33" t="s">
        <v>136</v>
      </c>
      <c r="D53" s="40"/>
      <c r="E53" s="40"/>
      <c r="F53" s="40"/>
      <c r="G53" s="40"/>
      <c r="H53" s="40"/>
      <c r="I53" s="146"/>
      <c r="J53" s="40"/>
      <c r="K53" s="40"/>
      <c r="L53" s="44"/>
    </row>
    <row r="54" s="1" customFormat="1" ht="16.5" customHeight="1">
      <c r="B54" s="39"/>
      <c r="C54" s="40"/>
      <c r="D54" s="40"/>
      <c r="E54" s="69" t="str">
        <f>E11</f>
        <v>101 NN - MK a chodník - II.etapa - neuznatelné náklady</v>
      </c>
      <c r="F54" s="40"/>
      <c r="G54" s="40"/>
      <c r="H54" s="40"/>
      <c r="I54" s="146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44"/>
    </row>
    <row r="56" s="1" customFormat="1" ht="12" customHeight="1">
      <c r="B56" s="39"/>
      <c r="C56" s="33" t="s">
        <v>21</v>
      </c>
      <c r="D56" s="40"/>
      <c r="E56" s="40"/>
      <c r="F56" s="28" t="str">
        <f>F14</f>
        <v xml:space="preserve"> </v>
      </c>
      <c r="G56" s="40"/>
      <c r="H56" s="40"/>
      <c r="I56" s="148" t="s">
        <v>23</v>
      </c>
      <c r="J56" s="72" t="str">
        <f>IF(J14="","",J14)</f>
        <v>19. 2. 2019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44"/>
    </row>
    <row r="58" s="1" customFormat="1" ht="15.15" customHeight="1">
      <c r="B58" s="39"/>
      <c r="C58" s="33" t="s">
        <v>25</v>
      </c>
      <c r="D58" s="40"/>
      <c r="E58" s="40"/>
      <c r="F58" s="28" t="str">
        <f>E17</f>
        <v>Město Šumperk</v>
      </c>
      <c r="G58" s="40"/>
      <c r="H58" s="40"/>
      <c r="I58" s="148" t="s">
        <v>33</v>
      </c>
      <c r="J58" s="37" t="str">
        <f>E23</f>
        <v>PROJEKCE s.r.o.</v>
      </c>
      <c r="K58" s="40"/>
      <c r="L58" s="44"/>
    </row>
    <row r="59" s="1" customFormat="1" ht="27.9" customHeight="1">
      <c r="B59" s="39"/>
      <c r="C59" s="33" t="s">
        <v>31</v>
      </c>
      <c r="D59" s="40"/>
      <c r="E59" s="40"/>
      <c r="F59" s="28" t="str">
        <f>IF(E20="","",E20)</f>
        <v>Vyplň údaj</v>
      </c>
      <c r="G59" s="40"/>
      <c r="H59" s="40"/>
      <c r="I59" s="148" t="s">
        <v>38</v>
      </c>
      <c r="J59" s="37" t="str">
        <f>E26</f>
        <v>Petr Slezák, CS ÚRS 2019 01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44"/>
    </row>
    <row r="61" s="1" customFormat="1" ht="29.28" customHeight="1">
      <c r="B61" s="39"/>
      <c r="C61" s="176" t="s">
        <v>139</v>
      </c>
      <c r="D61" s="177"/>
      <c r="E61" s="177"/>
      <c r="F61" s="177"/>
      <c r="G61" s="177"/>
      <c r="H61" s="177"/>
      <c r="I61" s="178"/>
      <c r="J61" s="179" t="s">
        <v>140</v>
      </c>
      <c r="K61" s="177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44"/>
    </row>
    <row r="63" s="1" customFormat="1" ht="22.8" customHeight="1">
      <c r="B63" s="39"/>
      <c r="C63" s="180" t="s">
        <v>74</v>
      </c>
      <c r="D63" s="40"/>
      <c r="E63" s="40"/>
      <c r="F63" s="40"/>
      <c r="G63" s="40"/>
      <c r="H63" s="40"/>
      <c r="I63" s="146"/>
      <c r="J63" s="102">
        <f>J93</f>
        <v>0</v>
      </c>
      <c r="K63" s="40"/>
      <c r="L63" s="44"/>
      <c r="AU63" s="18" t="s">
        <v>141</v>
      </c>
    </row>
    <row r="64" s="8" customFormat="1" ht="24.96" customHeight="1">
      <c r="B64" s="181"/>
      <c r="C64" s="182"/>
      <c r="D64" s="183" t="s">
        <v>142</v>
      </c>
      <c r="E64" s="184"/>
      <c r="F64" s="184"/>
      <c r="G64" s="184"/>
      <c r="H64" s="184"/>
      <c r="I64" s="185"/>
      <c r="J64" s="186">
        <f>J94</f>
        <v>0</v>
      </c>
      <c r="K64" s="182"/>
      <c r="L64" s="187"/>
    </row>
    <row r="65" s="9" customFormat="1" ht="19.92" customHeight="1">
      <c r="B65" s="188"/>
      <c r="C65" s="125"/>
      <c r="D65" s="189" t="s">
        <v>143</v>
      </c>
      <c r="E65" s="190"/>
      <c r="F65" s="190"/>
      <c r="G65" s="190"/>
      <c r="H65" s="190"/>
      <c r="I65" s="191"/>
      <c r="J65" s="192">
        <f>J95</f>
        <v>0</v>
      </c>
      <c r="K65" s="125"/>
      <c r="L65" s="193"/>
    </row>
    <row r="66" s="9" customFormat="1" ht="19.92" customHeight="1">
      <c r="B66" s="188"/>
      <c r="C66" s="125"/>
      <c r="D66" s="189" t="s">
        <v>144</v>
      </c>
      <c r="E66" s="190"/>
      <c r="F66" s="190"/>
      <c r="G66" s="190"/>
      <c r="H66" s="190"/>
      <c r="I66" s="191"/>
      <c r="J66" s="192">
        <f>J196</f>
        <v>0</v>
      </c>
      <c r="K66" s="125"/>
      <c r="L66" s="193"/>
    </row>
    <row r="67" s="9" customFormat="1" ht="19.92" customHeight="1">
      <c r="B67" s="188"/>
      <c r="C67" s="125"/>
      <c r="D67" s="189" t="s">
        <v>145</v>
      </c>
      <c r="E67" s="190"/>
      <c r="F67" s="190"/>
      <c r="G67" s="190"/>
      <c r="H67" s="190"/>
      <c r="I67" s="191"/>
      <c r="J67" s="192">
        <f>J249</f>
        <v>0</v>
      </c>
      <c r="K67" s="125"/>
      <c r="L67" s="193"/>
    </row>
    <row r="68" s="9" customFormat="1" ht="19.92" customHeight="1">
      <c r="B68" s="188"/>
      <c r="C68" s="125"/>
      <c r="D68" s="189" t="s">
        <v>146</v>
      </c>
      <c r="E68" s="190"/>
      <c r="F68" s="190"/>
      <c r="G68" s="190"/>
      <c r="H68" s="190"/>
      <c r="I68" s="191"/>
      <c r="J68" s="192">
        <f>J309</f>
        <v>0</v>
      </c>
      <c r="K68" s="125"/>
      <c r="L68" s="193"/>
    </row>
    <row r="69" s="9" customFormat="1" ht="19.92" customHeight="1">
      <c r="B69" s="188"/>
      <c r="C69" s="125"/>
      <c r="D69" s="189" t="s">
        <v>147</v>
      </c>
      <c r="E69" s="190"/>
      <c r="F69" s="190"/>
      <c r="G69" s="190"/>
      <c r="H69" s="190"/>
      <c r="I69" s="191"/>
      <c r="J69" s="192">
        <f>J343</f>
        <v>0</v>
      </c>
      <c r="K69" s="125"/>
      <c r="L69" s="193"/>
    </row>
    <row r="70" s="9" customFormat="1" ht="19.92" customHeight="1">
      <c r="B70" s="188"/>
      <c r="C70" s="125"/>
      <c r="D70" s="189" t="s">
        <v>148</v>
      </c>
      <c r="E70" s="190"/>
      <c r="F70" s="190"/>
      <c r="G70" s="190"/>
      <c r="H70" s="190"/>
      <c r="I70" s="191"/>
      <c r="J70" s="192">
        <f>J438</f>
        <v>0</v>
      </c>
      <c r="K70" s="125"/>
      <c r="L70" s="193"/>
    </row>
    <row r="71" s="9" customFormat="1" ht="19.92" customHeight="1">
      <c r="B71" s="188"/>
      <c r="C71" s="125"/>
      <c r="D71" s="189" t="s">
        <v>149</v>
      </c>
      <c r="E71" s="190"/>
      <c r="F71" s="190"/>
      <c r="G71" s="190"/>
      <c r="H71" s="190"/>
      <c r="I71" s="191"/>
      <c r="J71" s="192">
        <f>J470</f>
        <v>0</v>
      </c>
      <c r="K71" s="125"/>
      <c r="L71" s="193"/>
    </row>
    <row r="72" s="1" customFormat="1" ht="21.84" customHeight="1">
      <c r="B72" s="39"/>
      <c r="C72" s="40"/>
      <c r="D72" s="40"/>
      <c r="E72" s="40"/>
      <c r="F72" s="40"/>
      <c r="G72" s="40"/>
      <c r="H72" s="40"/>
      <c r="I72" s="146"/>
      <c r="J72" s="40"/>
      <c r="K72" s="40"/>
      <c r="L72" s="44"/>
    </row>
    <row r="73" s="1" customFormat="1" ht="6.96" customHeight="1">
      <c r="B73" s="59"/>
      <c r="C73" s="60"/>
      <c r="D73" s="60"/>
      <c r="E73" s="60"/>
      <c r="F73" s="60"/>
      <c r="G73" s="60"/>
      <c r="H73" s="60"/>
      <c r="I73" s="171"/>
      <c r="J73" s="60"/>
      <c r="K73" s="60"/>
      <c r="L73" s="44"/>
    </row>
    <row r="77" s="1" customFormat="1" ht="6.96" customHeight="1">
      <c r="B77" s="61"/>
      <c r="C77" s="62"/>
      <c r="D77" s="62"/>
      <c r="E77" s="62"/>
      <c r="F77" s="62"/>
      <c r="G77" s="62"/>
      <c r="H77" s="62"/>
      <c r="I77" s="174"/>
      <c r="J77" s="62"/>
      <c r="K77" s="62"/>
      <c r="L77" s="44"/>
    </row>
    <row r="78" s="1" customFormat="1" ht="24.96" customHeight="1">
      <c r="B78" s="39"/>
      <c r="C78" s="24" t="s">
        <v>150</v>
      </c>
      <c r="D78" s="40"/>
      <c r="E78" s="40"/>
      <c r="F78" s="40"/>
      <c r="G78" s="40"/>
      <c r="H78" s="40"/>
      <c r="I78" s="146"/>
      <c r="J78" s="40"/>
      <c r="K78" s="40"/>
      <c r="L78" s="44"/>
    </row>
    <row r="79" s="1" customFormat="1" ht="6.96" customHeight="1">
      <c r="B79" s="39"/>
      <c r="C79" s="40"/>
      <c r="D79" s="40"/>
      <c r="E79" s="40"/>
      <c r="F79" s="40"/>
      <c r="G79" s="40"/>
      <c r="H79" s="40"/>
      <c r="I79" s="146"/>
      <c r="J79" s="40"/>
      <c r="K79" s="40"/>
      <c r="L79" s="44"/>
    </row>
    <row r="80" s="1" customFormat="1" ht="12" customHeight="1">
      <c r="B80" s="39"/>
      <c r="C80" s="33" t="s">
        <v>16</v>
      </c>
      <c r="D80" s="40"/>
      <c r="E80" s="40"/>
      <c r="F80" s="40"/>
      <c r="G80" s="40"/>
      <c r="H80" s="40"/>
      <c r="I80" s="146"/>
      <c r="J80" s="40"/>
      <c r="K80" s="40"/>
      <c r="L80" s="44"/>
    </row>
    <row r="81" s="1" customFormat="1" ht="16.5" customHeight="1">
      <c r="B81" s="39"/>
      <c r="C81" s="40"/>
      <c r="D81" s="40"/>
      <c r="E81" s="175" t="str">
        <f>E7</f>
        <v>Ulice Školní, Šumperk</v>
      </c>
      <c r="F81" s="33"/>
      <c r="G81" s="33"/>
      <c r="H81" s="33"/>
      <c r="I81" s="146"/>
      <c r="J81" s="40"/>
      <c r="K81" s="40"/>
      <c r="L81" s="44"/>
    </row>
    <row r="82" ht="12" customHeight="1">
      <c r="B82" s="22"/>
      <c r="C82" s="33" t="s">
        <v>134</v>
      </c>
      <c r="D82" s="23"/>
      <c r="E82" s="23"/>
      <c r="F82" s="23"/>
      <c r="G82" s="23"/>
      <c r="H82" s="23"/>
      <c r="I82" s="138"/>
      <c r="J82" s="23"/>
      <c r="K82" s="23"/>
      <c r="L82" s="21"/>
    </row>
    <row r="83" s="1" customFormat="1" ht="16.5" customHeight="1">
      <c r="B83" s="39"/>
      <c r="C83" s="40"/>
      <c r="D83" s="40"/>
      <c r="E83" s="175" t="s">
        <v>135</v>
      </c>
      <c r="F83" s="40"/>
      <c r="G83" s="40"/>
      <c r="H83" s="40"/>
      <c r="I83" s="146"/>
      <c r="J83" s="40"/>
      <c r="K83" s="40"/>
      <c r="L83" s="44"/>
    </row>
    <row r="84" s="1" customFormat="1" ht="12" customHeight="1">
      <c r="B84" s="39"/>
      <c r="C84" s="33" t="s">
        <v>136</v>
      </c>
      <c r="D84" s="40"/>
      <c r="E84" s="40"/>
      <c r="F84" s="40"/>
      <c r="G84" s="40"/>
      <c r="H84" s="40"/>
      <c r="I84" s="146"/>
      <c r="J84" s="40"/>
      <c r="K84" s="40"/>
      <c r="L84" s="44"/>
    </row>
    <row r="85" s="1" customFormat="1" ht="16.5" customHeight="1">
      <c r="B85" s="39"/>
      <c r="C85" s="40"/>
      <c r="D85" s="40"/>
      <c r="E85" s="69" t="str">
        <f>E11</f>
        <v>101 NN - MK a chodník - II.etapa - neuznatelné náklady</v>
      </c>
      <c r="F85" s="40"/>
      <c r="G85" s="40"/>
      <c r="H85" s="40"/>
      <c r="I85" s="146"/>
      <c r="J85" s="40"/>
      <c r="K85" s="40"/>
      <c r="L85" s="44"/>
    </row>
    <row r="86" s="1" customFormat="1" ht="6.96" customHeight="1">
      <c r="B86" s="39"/>
      <c r="C86" s="40"/>
      <c r="D86" s="40"/>
      <c r="E86" s="40"/>
      <c r="F86" s="40"/>
      <c r="G86" s="40"/>
      <c r="H86" s="40"/>
      <c r="I86" s="146"/>
      <c r="J86" s="40"/>
      <c r="K86" s="40"/>
      <c r="L86" s="44"/>
    </row>
    <row r="87" s="1" customFormat="1" ht="12" customHeight="1">
      <c r="B87" s="39"/>
      <c r="C87" s="33" t="s">
        <v>21</v>
      </c>
      <c r="D87" s="40"/>
      <c r="E87" s="40"/>
      <c r="F87" s="28" t="str">
        <f>F14</f>
        <v xml:space="preserve"> </v>
      </c>
      <c r="G87" s="40"/>
      <c r="H87" s="40"/>
      <c r="I87" s="148" t="s">
        <v>23</v>
      </c>
      <c r="J87" s="72" t="str">
        <f>IF(J14="","",J14)</f>
        <v>19. 2. 2019</v>
      </c>
      <c r="K87" s="40"/>
      <c r="L87" s="44"/>
    </row>
    <row r="88" s="1" customFormat="1" ht="6.96" customHeight="1">
      <c r="B88" s="39"/>
      <c r="C88" s="40"/>
      <c r="D88" s="40"/>
      <c r="E88" s="40"/>
      <c r="F88" s="40"/>
      <c r="G88" s="40"/>
      <c r="H88" s="40"/>
      <c r="I88" s="146"/>
      <c r="J88" s="40"/>
      <c r="K88" s="40"/>
      <c r="L88" s="44"/>
    </row>
    <row r="89" s="1" customFormat="1" ht="15.15" customHeight="1">
      <c r="B89" s="39"/>
      <c r="C89" s="33" t="s">
        <v>25</v>
      </c>
      <c r="D89" s="40"/>
      <c r="E89" s="40"/>
      <c r="F89" s="28" t="str">
        <f>E17</f>
        <v>Město Šumperk</v>
      </c>
      <c r="G89" s="40"/>
      <c r="H89" s="40"/>
      <c r="I89" s="148" t="s">
        <v>33</v>
      </c>
      <c r="J89" s="37" t="str">
        <f>E23</f>
        <v>PROJEKCE s.r.o.</v>
      </c>
      <c r="K89" s="40"/>
      <c r="L89" s="44"/>
    </row>
    <row r="90" s="1" customFormat="1" ht="27.9" customHeight="1">
      <c r="B90" s="39"/>
      <c r="C90" s="33" t="s">
        <v>31</v>
      </c>
      <c r="D90" s="40"/>
      <c r="E90" s="40"/>
      <c r="F90" s="28" t="str">
        <f>IF(E20="","",E20)</f>
        <v>Vyplň údaj</v>
      </c>
      <c r="G90" s="40"/>
      <c r="H90" s="40"/>
      <c r="I90" s="148" t="s">
        <v>38</v>
      </c>
      <c r="J90" s="37" t="str">
        <f>E26</f>
        <v>Petr Slezák, CS ÚRS 2019 01</v>
      </c>
      <c r="K90" s="40"/>
      <c r="L90" s="44"/>
    </row>
    <row r="91" s="1" customFormat="1" ht="10.32" customHeight="1">
      <c r="B91" s="39"/>
      <c r="C91" s="40"/>
      <c r="D91" s="40"/>
      <c r="E91" s="40"/>
      <c r="F91" s="40"/>
      <c r="G91" s="40"/>
      <c r="H91" s="40"/>
      <c r="I91" s="146"/>
      <c r="J91" s="40"/>
      <c r="K91" s="40"/>
      <c r="L91" s="44"/>
    </row>
    <row r="92" s="10" customFormat="1" ht="29.28" customHeight="1">
      <c r="B92" s="194"/>
      <c r="C92" s="195" t="s">
        <v>151</v>
      </c>
      <c r="D92" s="196" t="s">
        <v>61</v>
      </c>
      <c r="E92" s="196" t="s">
        <v>57</v>
      </c>
      <c r="F92" s="196" t="s">
        <v>58</v>
      </c>
      <c r="G92" s="196" t="s">
        <v>152</v>
      </c>
      <c r="H92" s="196" t="s">
        <v>153</v>
      </c>
      <c r="I92" s="197" t="s">
        <v>154</v>
      </c>
      <c r="J92" s="196" t="s">
        <v>140</v>
      </c>
      <c r="K92" s="198" t="s">
        <v>155</v>
      </c>
      <c r="L92" s="199"/>
      <c r="M92" s="92" t="s">
        <v>19</v>
      </c>
      <c r="N92" s="93" t="s">
        <v>46</v>
      </c>
      <c r="O92" s="93" t="s">
        <v>156</v>
      </c>
      <c r="P92" s="93" t="s">
        <v>157</v>
      </c>
      <c r="Q92" s="93" t="s">
        <v>158</v>
      </c>
      <c r="R92" s="93" t="s">
        <v>159</v>
      </c>
      <c r="S92" s="93" t="s">
        <v>160</v>
      </c>
      <c r="T92" s="94" t="s">
        <v>161</v>
      </c>
    </row>
    <row r="93" s="1" customFormat="1" ht="22.8" customHeight="1">
      <c r="B93" s="39"/>
      <c r="C93" s="99" t="s">
        <v>162</v>
      </c>
      <c r="D93" s="40"/>
      <c r="E93" s="40"/>
      <c r="F93" s="40"/>
      <c r="G93" s="40"/>
      <c r="H93" s="40"/>
      <c r="I93" s="146"/>
      <c r="J93" s="200">
        <f>BK93</f>
        <v>0</v>
      </c>
      <c r="K93" s="40"/>
      <c r="L93" s="44"/>
      <c r="M93" s="95"/>
      <c r="N93" s="96"/>
      <c r="O93" s="96"/>
      <c r="P93" s="201">
        <f>P94</f>
        <v>0</v>
      </c>
      <c r="Q93" s="96"/>
      <c r="R93" s="201">
        <f>R94</f>
        <v>208.77101500000003</v>
      </c>
      <c r="S93" s="96"/>
      <c r="T93" s="202">
        <f>T94</f>
        <v>83.846599999999995</v>
      </c>
      <c r="AT93" s="18" t="s">
        <v>75</v>
      </c>
      <c r="AU93" s="18" t="s">
        <v>141</v>
      </c>
      <c r="BK93" s="203">
        <f>BK94</f>
        <v>0</v>
      </c>
    </row>
    <row r="94" s="11" customFormat="1" ht="25.92" customHeight="1">
      <c r="B94" s="204"/>
      <c r="C94" s="205"/>
      <c r="D94" s="206" t="s">
        <v>75</v>
      </c>
      <c r="E94" s="207" t="s">
        <v>163</v>
      </c>
      <c r="F94" s="207" t="s">
        <v>164</v>
      </c>
      <c r="G94" s="205"/>
      <c r="H94" s="205"/>
      <c r="I94" s="208"/>
      <c r="J94" s="209">
        <f>BK94</f>
        <v>0</v>
      </c>
      <c r="K94" s="205"/>
      <c r="L94" s="210"/>
      <c r="M94" s="211"/>
      <c r="N94" s="212"/>
      <c r="O94" s="212"/>
      <c r="P94" s="213">
        <f>P95+P196+P249+P309+P343+P438+P470</f>
        <v>0</v>
      </c>
      <c r="Q94" s="212"/>
      <c r="R94" s="213">
        <f>R95+R196+R249+R309+R343+R438+R470</f>
        <v>208.77101500000003</v>
      </c>
      <c r="S94" s="212"/>
      <c r="T94" s="214">
        <f>T95+T196+T249+T309+T343+T438+T470</f>
        <v>83.846599999999995</v>
      </c>
      <c r="AR94" s="215" t="s">
        <v>83</v>
      </c>
      <c r="AT94" s="216" t="s">
        <v>75</v>
      </c>
      <c r="AU94" s="216" t="s">
        <v>76</v>
      </c>
      <c r="AY94" s="215" t="s">
        <v>165</v>
      </c>
      <c r="BK94" s="217">
        <f>BK95+BK196+BK249+BK309+BK343+BK438+BK470</f>
        <v>0</v>
      </c>
    </row>
    <row r="95" s="11" customFormat="1" ht="22.8" customHeight="1">
      <c r="B95" s="204"/>
      <c r="C95" s="205"/>
      <c r="D95" s="206" t="s">
        <v>75</v>
      </c>
      <c r="E95" s="218" t="s">
        <v>83</v>
      </c>
      <c r="F95" s="218" t="s">
        <v>166</v>
      </c>
      <c r="G95" s="205"/>
      <c r="H95" s="205"/>
      <c r="I95" s="208"/>
      <c r="J95" s="219">
        <f>BK95</f>
        <v>0</v>
      </c>
      <c r="K95" s="205"/>
      <c r="L95" s="210"/>
      <c r="M95" s="211"/>
      <c r="N95" s="212"/>
      <c r="O95" s="212"/>
      <c r="P95" s="213">
        <f>SUM(P96:P195)</f>
        <v>0</v>
      </c>
      <c r="Q95" s="212"/>
      <c r="R95" s="213">
        <f>SUM(R96:R195)</f>
        <v>104.904583</v>
      </c>
      <c r="S95" s="212"/>
      <c r="T95" s="214">
        <f>SUM(T96:T195)</f>
        <v>83.584599999999995</v>
      </c>
      <c r="AR95" s="215" t="s">
        <v>83</v>
      </c>
      <c r="AT95" s="216" t="s">
        <v>75</v>
      </c>
      <c r="AU95" s="216" t="s">
        <v>83</v>
      </c>
      <c r="AY95" s="215" t="s">
        <v>165</v>
      </c>
      <c r="BK95" s="217">
        <f>SUM(BK96:BK195)</f>
        <v>0</v>
      </c>
    </row>
    <row r="96" s="1" customFormat="1" ht="16.5" customHeight="1">
      <c r="B96" s="39"/>
      <c r="C96" s="220" t="s">
        <v>83</v>
      </c>
      <c r="D96" s="220" t="s">
        <v>167</v>
      </c>
      <c r="E96" s="221" t="s">
        <v>168</v>
      </c>
      <c r="F96" s="222" t="s">
        <v>169</v>
      </c>
      <c r="G96" s="223" t="s">
        <v>170</v>
      </c>
      <c r="H96" s="224">
        <v>27.199999999999999</v>
      </c>
      <c r="I96" s="225"/>
      <c r="J96" s="226">
        <f>ROUND(I96*H96,2)</f>
        <v>0</v>
      </c>
      <c r="K96" s="222" t="s">
        <v>171</v>
      </c>
      <c r="L96" s="44"/>
      <c r="M96" s="227" t="s">
        <v>19</v>
      </c>
      <c r="N96" s="228" t="s">
        <v>47</v>
      </c>
      <c r="O96" s="84"/>
      <c r="P96" s="229">
        <f>O96*H96</f>
        <v>0</v>
      </c>
      <c r="Q96" s="229">
        <v>0</v>
      </c>
      <c r="R96" s="229">
        <f>Q96*H96</f>
        <v>0</v>
      </c>
      <c r="S96" s="229">
        <v>0.26000000000000001</v>
      </c>
      <c r="T96" s="230">
        <f>S96*H96</f>
        <v>7.0720000000000001</v>
      </c>
      <c r="AR96" s="231" t="s">
        <v>172</v>
      </c>
      <c r="AT96" s="231" t="s">
        <v>167</v>
      </c>
      <c r="AU96" s="231" t="s">
        <v>85</v>
      </c>
      <c r="AY96" s="18" t="s">
        <v>165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18" t="s">
        <v>83</v>
      </c>
      <c r="BK96" s="232">
        <f>ROUND(I96*H96,2)</f>
        <v>0</v>
      </c>
      <c r="BL96" s="18" t="s">
        <v>172</v>
      </c>
      <c r="BM96" s="231" t="s">
        <v>173</v>
      </c>
    </row>
    <row r="97" s="1" customFormat="1">
      <c r="B97" s="39"/>
      <c r="C97" s="40"/>
      <c r="D97" s="233" t="s">
        <v>174</v>
      </c>
      <c r="E97" s="40"/>
      <c r="F97" s="234" t="s">
        <v>175</v>
      </c>
      <c r="G97" s="40"/>
      <c r="H97" s="40"/>
      <c r="I97" s="146"/>
      <c r="J97" s="40"/>
      <c r="K97" s="40"/>
      <c r="L97" s="44"/>
      <c r="M97" s="235"/>
      <c r="N97" s="84"/>
      <c r="O97" s="84"/>
      <c r="P97" s="84"/>
      <c r="Q97" s="84"/>
      <c r="R97" s="84"/>
      <c r="S97" s="84"/>
      <c r="T97" s="85"/>
      <c r="AT97" s="18" t="s">
        <v>174</v>
      </c>
      <c r="AU97" s="18" t="s">
        <v>85</v>
      </c>
    </row>
    <row r="98" s="12" customFormat="1">
      <c r="B98" s="236"/>
      <c r="C98" s="237"/>
      <c r="D98" s="233" t="s">
        <v>176</v>
      </c>
      <c r="E98" s="238" t="s">
        <v>19</v>
      </c>
      <c r="F98" s="239" t="s">
        <v>177</v>
      </c>
      <c r="G98" s="237"/>
      <c r="H98" s="238" t="s">
        <v>19</v>
      </c>
      <c r="I98" s="240"/>
      <c r="J98" s="237"/>
      <c r="K98" s="237"/>
      <c r="L98" s="241"/>
      <c r="M98" s="242"/>
      <c r="N98" s="243"/>
      <c r="O98" s="243"/>
      <c r="P98" s="243"/>
      <c r="Q98" s="243"/>
      <c r="R98" s="243"/>
      <c r="S98" s="243"/>
      <c r="T98" s="244"/>
      <c r="AT98" s="245" t="s">
        <v>176</v>
      </c>
      <c r="AU98" s="245" t="s">
        <v>85</v>
      </c>
      <c r="AV98" s="12" t="s">
        <v>83</v>
      </c>
      <c r="AW98" s="12" t="s">
        <v>37</v>
      </c>
      <c r="AX98" s="12" t="s">
        <v>76</v>
      </c>
      <c r="AY98" s="245" t="s">
        <v>165</v>
      </c>
    </row>
    <row r="99" s="13" customFormat="1">
      <c r="B99" s="246"/>
      <c r="C99" s="247"/>
      <c r="D99" s="233" t="s">
        <v>176</v>
      </c>
      <c r="E99" s="248" t="s">
        <v>19</v>
      </c>
      <c r="F99" s="249" t="s">
        <v>178</v>
      </c>
      <c r="G99" s="247"/>
      <c r="H99" s="250">
        <v>16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AT99" s="256" t="s">
        <v>176</v>
      </c>
      <c r="AU99" s="256" t="s">
        <v>85</v>
      </c>
      <c r="AV99" s="13" t="s">
        <v>85</v>
      </c>
      <c r="AW99" s="13" t="s">
        <v>37</v>
      </c>
      <c r="AX99" s="13" t="s">
        <v>76</v>
      </c>
      <c r="AY99" s="256" t="s">
        <v>165</v>
      </c>
    </row>
    <row r="100" s="12" customFormat="1">
      <c r="B100" s="236"/>
      <c r="C100" s="237"/>
      <c r="D100" s="233" t="s">
        <v>176</v>
      </c>
      <c r="E100" s="238" t="s">
        <v>19</v>
      </c>
      <c r="F100" s="239" t="s">
        <v>179</v>
      </c>
      <c r="G100" s="237"/>
      <c r="H100" s="238" t="s">
        <v>19</v>
      </c>
      <c r="I100" s="240"/>
      <c r="J100" s="237"/>
      <c r="K100" s="237"/>
      <c r="L100" s="241"/>
      <c r="M100" s="242"/>
      <c r="N100" s="243"/>
      <c r="O100" s="243"/>
      <c r="P100" s="243"/>
      <c r="Q100" s="243"/>
      <c r="R100" s="243"/>
      <c r="S100" s="243"/>
      <c r="T100" s="244"/>
      <c r="AT100" s="245" t="s">
        <v>176</v>
      </c>
      <c r="AU100" s="245" t="s">
        <v>85</v>
      </c>
      <c r="AV100" s="12" t="s">
        <v>83</v>
      </c>
      <c r="AW100" s="12" t="s">
        <v>37</v>
      </c>
      <c r="AX100" s="12" t="s">
        <v>76</v>
      </c>
      <c r="AY100" s="245" t="s">
        <v>165</v>
      </c>
    </row>
    <row r="101" s="13" customFormat="1">
      <c r="B101" s="246"/>
      <c r="C101" s="247"/>
      <c r="D101" s="233" t="s">
        <v>176</v>
      </c>
      <c r="E101" s="248" t="s">
        <v>19</v>
      </c>
      <c r="F101" s="249" t="s">
        <v>180</v>
      </c>
      <c r="G101" s="247"/>
      <c r="H101" s="250">
        <v>11.199999999999999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AT101" s="256" t="s">
        <v>176</v>
      </c>
      <c r="AU101" s="256" t="s">
        <v>85</v>
      </c>
      <c r="AV101" s="13" t="s">
        <v>85</v>
      </c>
      <c r="AW101" s="13" t="s">
        <v>37</v>
      </c>
      <c r="AX101" s="13" t="s">
        <v>76</v>
      </c>
      <c r="AY101" s="256" t="s">
        <v>165</v>
      </c>
    </row>
    <row r="102" s="14" customFormat="1">
      <c r="B102" s="257"/>
      <c r="C102" s="258"/>
      <c r="D102" s="233" t="s">
        <v>176</v>
      </c>
      <c r="E102" s="259" t="s">
        <v>19</v>
      </c>
      <c r="F102" s="260" t="s">
        <v>181</v>
      </c>
      <c r="G102" s="258"/>
      <c r="H102" s="261">
        <v>27.199999999999999</v>
      </c>
      <c r="I102" s="262"/>
      <c r="J102" s="258"/>
      <c r="K102" s="258"/>
      <c r="L102" s="263"/>
      <c r="M102" s="264"/>
      <c r="N102" s="265"/>
      <c r="O102" s="265"/>
      <c r="P102" s="265"/>
      <c r="Q102" s="265"/>
      <c r="R102" s="265"/>
      <c r="S102" s="265"/>
      <c r="T102" s="266"/>
      <c r="AT102" s="267" t="s">
        <v>176</v>
      </c>
      <c r="AU102" s="267" t="s">
        <v>85</v>
      </c>
      <c r="AV102" s="14" t="s">
        <v>172</v>
      </c>
      <c r="AW102" s="14" t="s">
        <v>37</v>
      </c>
      <c r="AX102" s="14" t="s">
        <v>83</v>
      </c>
      <c r="AY102" s="267" t="s">
        <v>165</v>
      </c>
    </row>
    <row r="103" s="1" customFormat="1" ht="16.5" customHeight="1">
      <c r="B103" s="39"/>
      <c r="C103" s="220" t="s">
        <v>85</v>
      </c>
      <c r="D103" s="220" t="s">
        <v>167</v>
      </c>
      <c r="E103" s="221" t="s">
        <v>182</v>
      </c>
      <c r="F103" s="222" t="s">
        <v>183</v>
      </c>
      <c r="G103" s="223" t="s">
        <v>170</v>
      </c>
      <c r="H103" s="224">
        <v>3.3999999999999999</v>
      </c>
      <c r="I103" s="225"/>
      <c r="J103" s="226">
        <f>ROUND(I103*H103,2)</f>
        <v>0</v>
      </c>
      <c r="K103" s="222" t="s">
        <v>171</v>
      </c>
      <c r="L103" s="44"/>
      <c r="M103" s="227" t="s">
        <v>19</v>
      </c>
      <c r="N103" s="228" t="s">
        <v>47</v>
      </c>
      <c r="O103" s="84"/>
      <c r="P103" s="229">
        <f>O103*H103</f>
        <v>0</v>
      </c>
      <c r="Q103" s="229">
        <v>0</v>
      </c>
      <c r="R103" s="229">
        <f>Q103*H103</f>
        <v>0</v>
      </c>
      <c r="S103" s="229">
        <v>0.32500000000000001</v>
      </c>
      <c r="T103" s="230">
        <f>S103*H103</f>
        <v>1.105</v>
      </c>
      <c r="AR103" s="231" t="s">
        <v>172</v>
      </c>
      <c r="AT103" s="231" t="s">
        <v>167</v>
      </c>
      <c r="AU103" s="231" t="s">
        <v>85</v>
      </c>
      <c r="AY103" s="18" t="s">
        <v>165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18" t="s">
        <v>83</v>
      </c>
      <c r="BK103" s="232">
        <f>ROUND(I103*H103,2)</f>
        <v>0</v>
      </c>
      <c r="BL103" s="18" t="s">
        <v>172</v>
      </c>
      <c r="BM103" s="231" t="s">
        <v>184</v>
      </c>
    </row>
    <row r="104" s="1" customFormat="1">
      <c r="B104" s="39"/>
      <c r="C104" s="40"/>
      <c r="D104" s="233" t="s">
        <v>174</v>
      </c>
      <c r="E104" s="40"/>
      <c r="F104" s="234" t="s">
        <v>185</v>
      </c>
      <c r="G104" s="40"/>
      <c r="H104" s="40"/>
      <c r="I104" s="146"/>
      <c r="J104" s="40"/>
      <c r="K104" s="40"/>
      <c r="L104" s="44"/>
      <c r="M104" s="235"/>
      <c r="N104" s="84"/>
      <c r="O104" s="84"/>
      <c r="P104" s="84"/>
      <c r="Q104" s="84"/>
      <c r="R104" s="84"/>
      <c r="S104" s="84"/>
      <c r="T104" s="85"/>
      <c r="AT104" s="18" t="s">
        <v>174</v>
      </c>
      <c r="AU104" s="18" t="s">
        <v>85</v>
      </c>
    </row>
    <row r="105" s="12" customFormat="1">
      <c r="B105" s="236"/>
      <c r="C105" s="237"/>
      <c r="D105" s="233" t="s">
        <v>176</v>
      </c>
      <c r="E105" s="238" t="s">
        <v>19</v>
      </c>
      <c r="F105" s="239" t="s">
        <v>186</v>
      </c>
      <c r="G105" s="237"/>
      <c r="H105" s="238" t="s">
        <v>19</v>
      </c>
      <c r="I105" s="240"/>
      <c r="J105" s="237"/>
      <c r="K105" s="237"/>
      <c r="L105" s="241"/>
      <c r="M105" s="242"/>
      <c r="N105" s="243"/>
      <c r="O105" s="243"/>
      <c r="P105" s="243"/>
      <c r="Q105" s="243"/>
      <c r="R105" s="243"/>
      <c r="S105" s="243"/>
      <c r="T105" s="244"/>
      <c r="AT105" s="245" t="s">
        <v>176</v>
      </c>
      <c r="AU105" s="245" t="s">
        <v>85</v>
      </c>
      <c r="AV105" s="12" t="s">
        <v>83</v>
      </c>
      <c r="AW105" s="12" t="s">
        <v>37</v>
      </c>
      <c r="AX105" s="12" t="s">
        <v>76</v>
      </c>
      <c r="AY105" s="245" t="s">
        <v>165</v>
      </c>
    </row>
    <row r="106" s="13" customFormat="1">
      <c r="B106" s="246"/>
      <c r="C106" s="247"/>
      <c r="D106" s="233" t="s">
        <v>176</v>
      </c>
      <c r="E106" s="248" t="s">
        <v>19</v>
      </c>
      <c r="F106" s="249" t="s">
        <v>187</v>
      </c>
      <c r="G106" s="247"/>
      <c r="H106" s="250">
        <v>3.3999999999999999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AT106" s="256" t="s">
        <v>176</v>
      </c>
      <c r="AU106" s="256" t="s">
        <v>85</v>
      </c>
      <c r="AV106" s="13" t="s">
        <v>85</v>
      </c>
      <c r="AW106" s="13" t="s">
        <v>37</v>
      </c>
      <c r="AX106" s="13" t="s">
        <v>76</v>
      </c>
      <c r="AY106" s="256" t="s">
        <v>165</v>
      </c>
    </row>
    <row r="107" s="14" customFormat="1">
      <c r="B107" s="257"/>
      <c r="C107" s="258"/>
      <c r="D107" s="233" t="s">
        <v>176</v>
      </c>
      <c r="E107" s="259" t="s">
        <v>19</v>
      </c>
      <c r="F107" s="260" t="s">
        <v>181</v>
      </c>
      <c r="G107" s="258"/>
      <c r="H107" s="261">
        <v>3.3999999999999999</v>
      </c>
      <c r="I107" s="262"/>
      <c r="J107" s="258"/>
      <c r="K107" s="258"/>
      <c r="L107" s="263"/>
      <c r="M107" s="264"/>
      <c r="N107" s="265"/>
      <c r="O107" s="265"/>
      <c r="P107" s="265"/>
      <c r="Q107" s="265"/>
      <c r="R107" s="265"/>
      <c r="S107" s="265"/>
      <c r="T107" s="266"/>
      <c r="AT107" s="267" t="s">
        <v>176</v>
      </c>
      <c r="AU107" s="267" t="s">
        <v>85</v>
      </c>
      <c r="AV107" s="14" t="s">
        <v>172</v>
      </c>
      <c r="AW107" s="14" t="s">
        <v>37</v>
      </c>
      <c r="AX107" s="14" t="s">
        <v>83</v>
      </c>
      <c r="AY107" s="267" t="s">
        <v>165</v>
      </c>
    </row>
    <row r="108" s="1" customFormat="1" ht="16.5" customHeight="1">
      <c r="B108" s="39"/>
      <c r="C108" s="220" t="s">
        <v>188</v>
      </c>
      <c r="D108" s="220" t="s">
        <v>167</v>
      </c>
      <c r="E108" s="221" t="s">
        <v>189</v>
      </c>
      <c r="F108" s="222" t="s">
        <v>190</v>
      </c>
      <c r="G108" s="223" t="s">
        <v>170</v>
      </c>
      <c r="H108" s="224">
        <v>209.19999999999999</v>
      </c>
      <c r="I108" s="225"/>
      <c r="J108" s="226">
        <f>ROUND(I108*H108,2)</f>
        <v>0</v>
      </c>
      <c r="K108" s="222" t="s">
        <v>171</v>
      </c>
      <c r="L108" s="44"/>
      <c r="M108" s="227" t="s">
        <v>19</v>
      </c>
      <c r="N108" s="228" t="s">
        <v>47</v>
      </c>
      <c r="O108" s="84"/>
      <c r="P108" s="229">
        <f>O108*H108</f>
        <v>0</v>
      </c>
      <c r="Q108" s="229">
        <v>5.0000000000000002E-05</v>
      </c>
      <c r="R108" s="229">
        <f>Q108*H108</f>
        <v>0.010460000000000001</v>
      </c>
      <c r="S108" s="229">
        <v>0.128</v>
      </c>
      <c r="T108" s="230">
        <f>S108*H108</f>
        <v>26.7776</v>
      </c>
      <c r="AR108" s="231" t="s">
        <v>172</v>
      </c>
      <c r="AT108" s="231" t="s">
        <v>167</v>
      </c>
      <c r="AU108" s="231" t="s">
        <v>85</v>
      </c>
      <c r="AY108" s="18" t="s">
        <v>165</v>
      </c>
      <c r="BE108" s="232">
        <f>IF(N108="základní",J108,0)</f>
        <v>0</v>
      </c>
      <c r="BF108" s="232">
        <f>IF(N108="snížená",J108,0)</f>
        <v>0</v>
      </c>
      <c r="BG108" s="232">
        <f>IF(N108="zákl. přenesená",J108,0)</f>
        <v>0</v>
      </c>
      <c r="BH108" s="232">
        <f>IF(N108="sníž. přenesená",J108,0)</f>
        <v>0</v>
      </c>
      <c r="BI108" s="232">
        <f>IF(N108="nulová",J108,0)</f>
        <v>0</v>
      </c>
      <c r="BJ108" s="18" t="s">
        <v>83</v>
      </c>
      <c r="BK108" s="232">
        <f>ROUND(I108*H108,2)</f>
        <v>0</v>
      </c>
      <c r="BL108" s="18" t="s">
        <v>172</v>
      </c>
      <c r="BM108" s="231" t="s">
        <v>191</v>
      </c>
    </row>
    <row r="109" s="1" customFormat="1">
      <c r="B109" s="39"/>
      <c r="C109" s="40"/>
      <c r="D109" s="233" t="s">
        <v>174</v>
      </c>
      <c r="E109" s="40"/>
      <c r="F109" s="234" t="s">
        <v>192</v>
      </c>
      <c r="G109" s="40"/>
      <c r="H109" s="40"/>
      <c r="I109" s="146"/>
      <c r="J109" s="40"/>
      <c r="K109" s="40"/>
      <c r="L109" s="44"/>
      <c r="M109" s="235"/>
      <c r="N109" s="84"/>
      <c r="O109" s="84"/>
      <c r="P109" s="84"/>
      <c r="Q109" s="84"/>
      <c r="R109" s="84"/>
      <c r="S109" s="84"/>
      <c r="T109" s="85"/>
      <c r="AT109" s="18" t="s">
        <v>174</v>
      </c>
      <c r="AU109" s="18" t="s">
        <v>85</v>
      </c>
    </row>
    <row r="110" s="12" customFormat="1">
      <c r="B110" s="236"/>
      <c r="C110" s="237"/>
      <c r="D110" s="233" t="s">
        <v>176</v>
      </c>
      <c r="E110" s="238" t="s">
        <v>19</v>
      </c>
      <c r="F110" s="239" t="s">
        <v>193</v>
      </c>
      <c r="G110" s="237"/>
      <c r="H110" s="238" t="s">
        <v>19</v>
      </c>
      <c r="I110" s="240"/>
      <c r="J110" s="237"/>
      <c r="K110" s="237"/>
      <c r="L110" s="241"/>
      <c r="M110" s="242"/>
      <c r="N110" s="243"/>
      <c r="O110" s="243"/>
      <c r="P110" s="243"/>
      <c r="Q110" s="243"/>
      <c r="R110" s="243"/>
      <c r="S110" s="243"/>
      <c r="T110" s="244"/>
      <c r="AT110" s="245" t="s">
        <v>176</v>
      </c>
      <c r="AU110" s="245" t="s">
        <v>85</v>
      </c>
      <c r="AV110" s="12" t="s">
        <v>83</v>
      </c>
      <c r="AW110" s="12" t="s">
        <v>37</v>
      </c>
      <c r="AX110" s="12" t="s">
        <v>76</v>
      </c>
      <c r="AY110" s="245" t="s">
        <v>165</v>
      </c>
    </row>
    <row r="111" s="13" customFormat="1">
      <c r="B111" s="246"/>
      <c r="C111" s="247"/>
      <c r="D111" s="233" t="s">
        <v>176</v>
      </c>
      <c r="E111" s="248" t="s">
        <v>19</v>
      </c>
      <c r="F111" s="249" t="s">
        <v>194</v>
      </c>
      <c r="G111" s="247"/>
      <c r="H111" s="250">
        <v>209.19999999999999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AT111" s="256" t="s">
        <v>176</v>
      </c>
      <c r="AU111" s="256" t="s">
        <v>85</v>
      </c>
      <c r="AV111" s="13" t="s">
        <v>85</v>
      </c>
      <c r="AW111" s="13" t="s">
        <v>37</v>
      </c>
      <c r="AX111" s="13" t="s">
        <v>76</v>
      </c>
      <c r="AY111" s="256" t="s">
        <v>165</v>
      </c>
    </row>
    <row r="112" s="14" customFormat="1">
      <c r="B112" s="257"/>
      <c r="C112" s="258"/>
      <c r="D112" s="233" t="s">
        <v>176</v>
      </c>
      <c r="E112" s="259" t="s">
        <v>19</v>
      </c>
      <c r="F112" s="260" t="s">
        <v>181</v>
      </c>
      <c r="G112" s="258"/>
      <c r="H112" s="261">
        <v>209.19999999999999</v>
      </c>
      <c r="I112" s="262"/>
      <c r="J112" s="258"/>
      <c r="K112" s="258"/>
      <c r="L112" s="263"/>
      <c r="M112" s="264"/>
      <c r="N112" s="265"/>
      <c r="O112" s="265"/>
      <c r="P112" s="265"/>
      <c r="Q112" s="265"/>
      <c r="R112" s="265"/>
      <c r="S112" s="265"/>
      <c r="T112" s="266"/>
      <c r="AT112" s="267" t="s">
        <v>176</v>
      </c>
      <c r="AU112" s="267" t="s">
        <v>85</v>
      </c>
      <c r="AV112" s="14" t="s">
        <v>172</v>
      </c>
      <c r="AW112" s="14" t="s">
        <v>37</v>
      </c>
      <c r="AX112" s="14" t="s">
        <v>83</v>
      </c>
      <c r="AY112" s="267" t="s">
        <v>165</v>
      </c>
    </row>
    <row r="113" s="1" customFormat="1" ht="16.5" customHeight="1">
      <c r="B113" s="39"/>
      <c r="C113" s="220" t="s">
        <v>172</v>
      </c>
      <c r="D113" s="220" t="s">
        <v>167</v>
      </c>
      <c r="E113" s="221" t="s">
        <v>195</v>
      </c>
      <c r="F113" s="222" t="s">
        <v>196</v>
      </c>
      <c r="G113" s="223" t="s">
        <v>197</v>
      </c>
      <c r="H113" s="224">
        <v>99</v>
      </c>
      <c r="I113" s="225"/>
      <c r="J113" s="226">
        <f>ROUND(I113*H113,2)</f>
        <v>0</v>
      </c>
      <c r="K113" s="222" t="s">
        <v>171</v>
      </c>
      <c r="L113" s="44"/>
      <c r="M113" s="227" t="s">
        <v>19</v>
      </c>
      <c r="N113" s="228" t="s">
        <v>47</v>
      </c>
      <c r="O113" s="84"/>
      <c r="P113" s="229">
        <f>O113*H113</f>
        <v>0</v>
      </c>
      <c r="Q113" s="229">
        <v>0</v>
      </c>
      <c r="R113" s="229">
        <f>Q113*H113</f>
        <v>0</v>
      </c>
      <c r="S113" s="229">
        <v>0.23000000000000001</v>
      </c>
      <c r="T113" s="230">
        <f>S113*H113</f>
        <v>22.77</v>
      </c>
      <c r="AR113" s="231" t="s">
        <v>172</v>
      </c>
      <c r="AT113" s="231" t="s">
        <v>167</v>
      </c>
      <c r="AU113" s="231" t="s">
        <v>85</v>
      </c>
      <c r="AY113" s="18" t="s">
        <v>165</v>
      </c>
      <c r="BE113" s="232">
        <f>IF(N113="základní",J113,0)</f>
        <v>0</v>
      </c>
      <c r="BF113" s="232">
        <f>IF(N113="snížená",J113,0)</f>
        <v>0</v>
      </c>
      <c r="BG113" s="232">
        <f>IF(N113="zákl. přenesená",J113,0)</f>
        <v>0</v>
      </c>
      <c r="BH113" s="232">
        <f>IF(N113="sníž. přenesená",J113,0)</f>
        <v>0</v>
      </c>
      <c r="BI113" s="232">
        <f>IF(N113="nulová",J113,0)</f>
        <v>0</v>
      </c>
      <c r="BJ113" s="18" t="s">
        <v>83</v>
      </c>
      <c r="BK113" s="232">
        <f>ROUND(I113*H113,2)</f>
        <v>0</v>
      </c>
      <c r="BL113" s="18" t="s">
        <v>172</v>
      </c>
      <c r="BM113" s="231" t="s">
        <v>198</v>
      </c>
    </row>
    <row r="114" s="1" customFormat="1">
      <c r="B114" s="39"/>
      <c r="C114" s="40"/>
      <c r="D114" s="233" t="s">
        <v>174</v>
      </c>
      <c r="E114" s="40"/>
      <c r="F114" s="234" t="s">
        <v>199</v>
      </c>
      <c r="G114" s="40"/>
      <c r="H114" s="40"/>
      <c r="I114" s="146"/>
      <c r="J114" s="40"/>
      <c r="K114" s="40"/>
      <c r="L114" s="44"/>
      <c r="M114" s="235"/>
      <c r="N114" s="84"/>
      <c r="O114" s="84"/>
      <c r="P114" s="84"/>
      <c r="Q114" s="84"/>
      <c r="R114" s="84"/>
      <c r="S114" s="84"/>
      <c r="T114" s="85"/>
      <c r="AT114" s="18" t="s">
        <v>174</v>
      </c>
      <c r="AU114" s="18" t="s">
        <v>85</v>
      </c>
    </row>
    <row r="115" s="12" customFormat="1">
      <c r="B115" s="236"/>
      <c r="C115" s="237"/>
      <c r="D115" s="233" t="s">
        <v>176</v>
      </c>
      <c r="E115" s="238" t="s">
        <v>19</v>
      </c>
      <c r="F115" s="239" t="s">
        <v>200</v>
      </c>
      <c r="G115" s="237"/>
      <c r="H115" s="238" t="s">
        <v>19</v>
      </c>
      <c r="I115" s="240"/>
      <c r="J115" s="237"/>
      <c r="K115" s="237"/>
      <c r="L115" s="241"/>
      <c r="M115" s="242"/>
      <c r="N115" s="243"/>
      <c r="O115" s="243"/>
      <c r="P115" s="243"/>
      <c r="Q115" s="243"/>
      <c r="R115" s="243"/>
      <c r="S115" s="243"/>
      <c r="T115" s="244"/>
      <c r="AT115" s="245" t="s">
        <v>176</v>
      </c>
      <c r="AU115" s="245" t="s">
        <v>85</v>
      </c>
      <c r="AV115" s="12" t="s">
        <v>83</v>
      </c>
      <c r="AW115" s="12" t="s">
        <v>37</v>
      </c>
      <c r="AX115" s="12" t="s">
        <v>76</v>
      </c>
      <c r="AY115" s="245" t="s">
        <v>165</v>
      </c>
    </row>
    <row r="116" s="13" customFormat="1">
      <c r="B116" s="246"/>
      <c r="C116" s="247"/>
      <c r="D116" s="233" t="s">
        <v>176</v>
      </c>
      <c r="E116" s="248" t="s">
        <v>19</v>
      </c>
      <c r="F116" s="249" t="s">
        <v>201</v>
      </c>
      <c r="G116" s="247"/>
      <c r="H116" s="250">
        <v>99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AT116" s="256" t="s">
        <v>176</v>
      </c>
      <c r="AU116" s="256" t="s">
        <v>85</v>
      </c>
      <c r="AV116" s="13" t="s">
        <v>85</v>
      </c>
      <c r="AW116" s="13" t="s">
        <v>37</v>
      </c>
      <c r="AX116" s="13" t="s">
        <v>76</v>
      </c>
      <c r="AY116" s="256" t="s">
        <v>165</v>
      </c>
    </row>
    <row r="117" s="14" customFormat="1">
      <c r="B117" s="257"/>
      <c r="C117" s="258"/>
      <c r="D117" s="233" t="s">
        <v>176</v>
      </c>
      <c r="E117" s="259" t="s">
        <v>19</v>
      </c>
      <c r="F117" s="260" t="s">
        <v>181</v>
      </c>
      <c r="G117" s="258"/>
      <c r="H117" s="261">
        <v>99</v>
      </c>
      <c r="I117" s="262"/>
      <c r="J117" s="258"/>
      <c r="K117" s="258"/>
      <c r="L117" s="263"/>
      <c r="M117" s="264"/>
      <c r="N117" s="265"/>
      <c r="O117" s="265"/>
      <c r="P117" s="265"/>
      <c r="Q117" s="265"/>
      <c r="R117" s="265"/>
      <c r="S117" s="265"/>
      <c r="T117" s="266"/>
      <c r="AT117" s="267" t="s">
        <v>176</v>
      </c>
      <c r="AU117" s="267" t="s">
        <v>85</v>
      </c>
      <c r="AV117" s="14" t="s">
        <v>172</v>
      </c>
      <c r="AW117" s="14" t="s">
        <v>37</v>
      </c>
      <c r="AX117" s="14" t="s">
        <v>83</v>
      </c>
      <c r="AY117" s="267" t="s">
        <v>165</v>
      </c>
    </row>
    <row r="118" s="1" customFormat="1" ht="16.5" customHeight="1">
      <c r="B118" s="39"/>
      <c r="C118" s="220" t="s">
        <v>202</v>
      </c>
      <c r="D118" s="220" t="s">
        <v>167</v>
      </c>
      <c r="E118" s="221" t="s">
        <v>203</v>
      </c>
      <c r="F118" s="222" t="s">
        <v>204</v>
      </c>
      <c r="G118" s="223" t="s">
        <v>197</v>
      </c>
      <c r="H118" s="224">
        <v>108</v>
      </c>
      <c r="I118" s="225"/>
      <c r="J118" s="226">
        <f>ROUND(I118*H118,2)</f>
        <v>0</v>
      </c>
      <c r="K118" s="222" t="s">
        <v>171</v>
      </c>
      <c r="L118" s="44"/>
      <c r="M118" s="227" t="s">
        <v>19</v>
      </c>
      <c r="N118" s="228" t="s">
        <v>47</v>
      </c>
      <c r="O118" s="84"/>
      <c r="P118" s="229">
        <f>O118*H118</f>
        <v>0</v>
      </c>
      <c r="Q118" s="229">
        <v>0</v>
      </c>
      <c r="R118" s="229">
        <f>Q118*H118</f>
        <v>0</v>
      </c>
      <c r="S118" s="229">
        <v>0.20499999999999999</v>
      </c>
      <c r="T118" s="230">
        <f>S118*H118</f>
        <v>22.139999999999997</v>
      </c>
      <c r="AR118" s="231" t="s">
        <v>172</v>
      </c>
      <c r="AT118" s="231" t="s">
        <v>167</v>
      </c>
      <c r="AU118" s="231" t="s">
        <v>85</v>
      </c>
      <c r="AY118" s="18" t="s">
        <v>165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18" t="s">
        <v>83</v>
      </c>
      <c r="BK118" s="232">
        <f>ROUND(I118*H118,2)</f>
        <v>0</v>
      </c>
      <c r="BL118" s="18" t="s">
        <v>172</v>
      </c>
      <c r="BM118" s="231" t="s">
        <v>205</v>
      </c>
    </row>
    <row r="119" s="1" customFormat="1">
      <c r="B119" s="39"/>
      <c r="C119" s="40"/>
      <c r="D119" s="233" t="s">
        <v>174</v>
      </c>
      <c r="E119" s="40"/>
      <c r="F119" s="234" t="s">
        <v>206</v>
      </c>
      <c r="G119" s="40"/>
      <c r="H119" s="40"/>
      <c r="I119" s="146"/>
      <c r="J119" s="40"/>
      <c r="K119" s="40"/>
      <c r="L119" s="44"/>
      <c r="M119" s="235"/>
      <c r="N119" s="84"/>
      <c r="O119" s="84"/>
      <c r="P119" s="84"/>
      <c r="Q119" s="84"/>
      <c r="R119" s="84"/>
      <c r="S119" s="84"/>
      <c r="T119" s="85"/>
      <c r="AT119" s="18" t="s">
        <v>174</v>
      </c>
      <c r="AU119" s="18" t="s">
        <v>85</v>
      </c>
    </row>
    <row r="120" s="12" customFormat="1">
      <c r="B120" s="236"/>
      <c r="C120" s="237"/>
      <c r="D120" s="233" t="s">
        <v>176</v>
      </c>
      <c r="E120" s="238" t="s">
        <v>19</v>
      </c>
      <c r="F120" s="239" t="s">
        <v>207</v>
      </c>
      <c r="G120" s="237"/>
      <c r="H120" s="238" t="s">
        <v>19</v>
      </c>
      <c r="I120" s="240"/>
      <c r="J120" s="237"/>
      <c r="K120" s="237"/>
      <c r="L120" s="241"/>
      <c r="M120" s="242"/>
      <c r="N120" s="243"/>
      <c r="O120" s="243"/>
      <c r="P120" s="243"/>
      <c r="Q120" s="243"/>
      <c r="R120" s="243"/>
      <c r="S120" s="243"/>
      <c r="T120" s="244"/>
      <c r="AT120" s="245" t="s">
        <v>176</v>
      </c>
      <c r="AU120" s="245" t="s">
        <v>85</v>
      </c>
      <c r="AV120" s="12" t="s">
        <v>83</v>
      </c>
      <c r="AW120" s="12" t="s">
        <v>37</v>
      </c>
      <c r="AX120" s="12" t="s">
        <v>76</v>
      </c>
      <c r="AY120" s="245" t="s">
        <v>165</v>
      </c>
    </row>
    <row r="121" s="13" customFormat="1">
      <c r="B121" s="246"/>
      <c r="C121" s="247"/>
      <c r="D121" s="233" t="s">
        <v>176</v>
      </c>
      <c r="E121" s="248" t="s">
        <v>19</v>
      </c>
      <c r="F121" s="249" t="s">
        <v>208</v>
      </c>
      <c r="G121" s="247"/>
      <c r="H121" s="250">
        <v>99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AT121" s="256" t="s">
        <v>176</v>
      </c>
      <c r="AU121" s="256" t="s">
        <v>85</v>
      </c>
      <c r="AV121" s="13" t="s">
        <v>85</v>
      </c>
      <c r="AW121" s="13" t="s">
        <v>37</v>
      </c>
      <c r="AX121" s="13" t="s">
        <v>76</v>
      </c>
      <c r="AY121" s="256" t="s">
        <v>165</v>
      </c>
    </row>
    <row r="122" s="13" customFormat="1">
      <c r="B122" s="246"/>
      <c r="C122" s="247"/>
      <c r="D122" s="233" t="s">
        <v>176</v>
      </c>
      <c r="E122" s="248" t="s">
        <v>19</v>
      </c>
      <c r="F122" s="249" t="s">
        <v>209</v>
      </c>
      <c r="G122" s="247"/>
      <c r="H122" s="250">
        <v>9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AT122" s="256" t="s">
        <v>176</v>
      </c>
      <c r="AU122" s="256" t="s">
        <v>85</v>
      </c>
      <c r="AV122" s="13" t="s">
        <v>85</v>
      </c>
      <c r="AW122" s="13" t="s">
        <v>37</v>
      </c>
      <c r="AX122" s="13" t="s">
        <v>76</v>
      </c>
      <c r="AY122" s="256" t="s">
        <v>165</v>
      </c>
    </row>
    <row r="123" s="14" customFormat="1">
      <c r="B123" s="257"/>
      <c r="C123" s="258"/>
      <c r="D123" s="233" t="s">
        <v>176</v>
      </c>
      <c r="E123" s="259" t="s">
        <v>19</v>
      </c>
      <c r="F123" s="260" t="s">
        <v>181</v>
      </c>
      <c r="G123" s="258"/>
      <c r="H123" s="261">
        <v>108</v>
      </c>
      <c r="I123" s="262"/>
      <c r="J123" s="258"/>
      <c r="K123" s="258"/>
      <c r="L123" s="263"/>
      <c r="M123" s="264"/>
      <c r="N123" s="265"/>
      <c r="O123" s="265"/>
      <c r="P123" s="265"/>
      <c r="Q123" s="265"/>
      <c r="R123" s="265"/>
      <c r="S123" s="265"/>
      <c r="T123" s="266"/>
      <c r="AT123" s="267" t="s">
        <v>176</v>
      </c>
      <c r="AU123" s="267" t="s">
        <v>85</v>
      </c>
      <c r="AV123" s="14" t="s">
        <v>172</v>
      </c>
      <c r="AW123" s="14" t="s">
        <v>37</v>
      </c>
      <c r="AX123" s="14" t="s">
        <v>83</v>
      </c>
      <c r="AY123" s="267" t="s">
        <v>165</v>
      </c>
    </row>
    <row r="124" s="1" customFormat="1" ht="16.5" customHeight="1">
      <c r="B124" s="39"/>
      <c r="C124" s="220" t="s">
        <v>210</v>
      </c>
      <c r="D124" s="220" t="s">
        <v>167</v>
      </c>
      <c r="E124" s="221" t="s">
        <v>211</v>
      </c>
      <c r="F124" s="222" t="s">
        <v>212</v>
      </c>
      <c r="G124" s="223" t="s">
        <v>197</v>
      </c>
      <c r="H124" s="224">
        <v>93</v>
      </c>
      <c r="I124" s="225"/>
      <c r="J124" s="226">
        <f>ROUND(I124*H124,2)</f>
        <v>0</v>
      </c>
      <c r="K124" s="222" t="s">
        <v>171</v>
      </c>
      <c r="L124" s="44"/>
      <c r="M124" s="227" t="s">
        <v>19</v>
      </c>
      <c r="N124" s="228" t="s">
        <v>47</v>
      </c>
      <c r="O124" s="84"/>
      <c r="P124" s="229">
        <f>O124*H124</f>
        <v>0</v>
      </c>
      <c r="Q124" s="229">
        <v>0</v>
      </c>
      <c r="R124" s="229">
        <f>Q124*H124</f>
        <v>0</v>
      </c>
      <c r="S124" s="229">
        <v>0.040000000000000001</v>
      </c>
      <c r="T124" s="230">
        <f>S124*H124</f>
        <v>3.7200000000000002</v>
      </c>
      <c r="AR124" s="231" t="s">
        <v>172</v>
      </c>
      <c r="AT124" s="231" t="s">
        <v>167</v>
      </c>
      <c r="AU124" s="231" t="s">
        <v>85</v>
      </c>
      <c r="AY124" s="18" t="s">
        <v>165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8" t="s">
        <v>83</v>
      </c>
      <c r="BK124" s="232">
        <f>ROUND(I124*H124,2)</f>
        <v>0</v>
      </c>
      <c r="BL124" s="18" t="s">
        <v>172</v>
      </c>
      <c r="BM124" s="231" t="s">
        <v>213</v>
      </c>
    </row>
    <row r="125" s="1" customFormat="1">
      <c r="B125" s="39"/>
      <c r="C125" s="40"/>
      <c r="D125" s="233" t="s">
        <v>174</v>
      </c>
      <c r="E125" s="40"/>
      <c r="F125" s="234" t="s">
        <v>214</v>
      </c>
      <c r="G125" s="40"/>
      <c r="H125" s="40"/>
      <c r="I125" s="146"/>
      <c r="J125" s="40"/>
      <c r="K125" s="40"/>
      <c r="L125" s="44"/>
      <c r="M125" s="235"/>
      <c r="N125" s="84"/>
      <c r="O125" s="84"/>
      <c r="P125" s="84"/>
      <c r="Q125" s="84"/>
      <c r="R125" s="84"/>
      <c r="S125" s="84"/>
      <c r="T125" s="85"/>
      <c r="AT125" s="18" t="s">
        <v>174</v>
      </c>
      <c r="AU125" s="18" t="s">
        <v>85</v>
      </c>
    </row>
    <row r="126" s="12" customFormat="1">
      <c r="B126" s="236"/>
      <c r="C126" s="237"/>
      <c r="D126" s="233" t="s">
        <v>176</v>
      </c>
      <c r="E126" s="238" t="s">
        <v>19</v>
      </c>
      <c r="F126" s="239" t="s">
        <v>207</v>
      </c>
      <c r="G126" s="237"/>
      <c r="H126" s="238" t="s">
        <v>19</v>
      </c>
      <c r="I126" s="240"/>
      <c r="J126" s="237"/>
      <c r="K126" s="237"/>
      <c r="L126" s="241"/>
      <c r="M126" s="242"/>
      <c r="N126" s="243"/>
      <c r="O126" s="243"/>
      <c r="P126" s="243"/>
      <c r="Q126" s="243"/>
      <c r="R126" s="243"/>
      <c r="S126" s="243"/>
      <c r="T126" s="244"/>
      <c r="AT126" s="245" t="s">
        <v>176</v>
      </c>
      <c r="AU126" s="245" t="s">
        <v>85</v>
      </c>
      <c r="AV126" s="12" t="s">
        <v>83</v>
      </c>
      <c r="AW126" s="12" t="s">
        <v>37</v>
      </c>
      <c r="AX126" s="12" t="s">
        <v>76</v>
      </c>
      <c r="AY126" s="245" t="s">
        <v>165</v>
      </c>
    </row>
    <row r="127" s="13" customFormat="1">
      <c r="B127" s="246"/>
      <c r="C127" s="247"/>
      <c r="D127" s="233" t="s">
        <v>176</v>
      </c>
      <c r="E127" s="248" t="s">
        <v>19</v>
      </c>
      <c r="F127" s="249" t="s">
        <v>215</v>
      </c>
      <c r="G127" s="247"/>
      <c r="H127" s="250">
        <v>93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AT127" s="256" t="s">
        <v>176</v>
      </c>
      <c r="AU127" s="256" t="s">
        <v>85</v>
      </c>
      <c r="AV127" s="13" t="s">
        <v>85</v>
      </c>
      <c r="AW127" s="13" t="s">
        <v>37</v>
      </c>
      <c r="AX127" s="13" t="s">
        <v>76</v>
      </c>
      <c r="AY127" s="256" t="s">
        <v>165</v>
      </c>
    </row>
    <row r="128" s="14" customFormat="1">
      <c r="B128" s="257"/>
      <c r="C128" s="258"/>
      <c r="D128" s="233" t="s">
        <v>176</v>
      </c>
      <c r="E128" s="259" t="s">
        <v>19</v>
      </c>
      <c r="F128" s="260" t="s">
        <v>181</v>
      </c>
      <c r="G128" s="258"/>
      <c r="H128" s="261">
        <v>93</v>
      </c>
      <c r="I128" s="262"/>
      <c r="J128" s="258"/>
      <c r="K128" s="258"/>
      <c r="L128" s="263"/>
      <c r="M128" s="264"/>
      <c r="N128" s="265"/>
      <c r="O128" s="265"/>
      <c r="P128" s="265"/>
      <c r="Q128" s="265"/>
      <c r="R128" s="265"/>
      <c r="S128" s="265"/>
      <c r="T128" s="266"/>
      <c r="AT128" s="267" t="s">
        <v>176</v>
      </c>
      <c r="AU128" s="267" t="s">
        <v>85</v>
      </c>
      <c r="AV128" s="14" t="s">
        <v>172</v>
      </c>
      <c r="AW128" s="14" t="s">
        <v>37</v>
      </c>
      <c r="AX128" s="14" t="s">
        <v>83</v>
      </c>
      <c r="AY128" s="267" t="s">
        <v>165</v>
      </c>
    </row>
    <row r="129" s="1" customFormat="1" ht="16.5" customHeight="1">
      <c r="B129" s="39"/>
      <c r="C129" s="220" t="s">
        <v>216</v>
      </c>
      <c r="D129" s="220" t="s">
        <v>167</v>
      </c>
      <c r="E129" s="221" t="s">
        <v>217</v>
      </c>
      <c r="F129" s="222" t="s">
        <v>218</v>
      </c>
      <c r="G129" s="223" t="s">
        <v>219</v>
      </c>
      <c r="H129" s="224">
        <v>14.92</v>
      </c>
      <c r="I129" s="225"/>
      <c r="J129" s="226">
        <f>ROUND(I129*H129,2)</f>
        <v>0</v>
      </c>
      <c r="K129" s="222" t="s">
        <v>171</v>
      </c>
      <c r="L129" s="44"/>
      <c r="M129" s="227" t="s">
        <v>19</v>
      </c>
      <c r="N129" s="228" t="s">
        <v>47</v>
      </c>
      <c r="O129" s="84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AR129" s="231" t="s">
        <v>172</v>
      </c>
      <c r="AT129" s="231" t="s">
        <v>167</v>
      </c>
      <c r="AU129" s="231" t="s">
        <v>85</v>
      </c>
      <c r="AY129" s="18" t="s">
        <v>165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83</v>
      </c>
      <c r="BK129" s="232">
        <f>ROUND(I129*H129,2)</f>
        <v>0</v>
      </c>
      <c r="BL129" s="18" t="s">
        <v>172</v>
      </c>
      <c r="BM129" s="231" t="s">
        <v>220</v>
      </c>
    </row>
    <row r="130" s="1" customFormat="1">
      <c r="B130" s="39"/>
      <c r="C130" s="40"/>
      <c r="D130" s="233" t="s">
        <v>174</v>
      </c>
      <c r="E130" s="40"/>
      <c r="F130" s="234" t="s">
        <v>221</v>
      </c>
      <c r="G130" s="40"/>
      <c r="H130" s="40"/>
      <c r="I130" s="146"/>
      <c r="J130" s="40"/>
      <c r="K130" s="40"/>
      <c r="L130" s="44"/>
      <c r="M130" s="235"/>
      <c r="N130" s="84"/>
      <c r="O130" s="84"/>
      <c r="P130" s="84"/>
      <c r="Q130" s="84"/>
      <c r="R130" s="84"/>
      <c r="S130" s="84"/>
      <c r="T130" s="85"/>
      <c r="AT130" s="18" t="s">
        <v>174</v>
      </c>
      <c r="AU130" s="18" t="s">
        <v>85</v>
      </c>
    </row>
    <row r="131" s="12" customFormat="1">
      <c r="B131" s="236"/>
      <c r="C131" s="237"/>
      <c r="D131" s="233" t="s">
        <v>176</v>
      </c>
      <c r="E131" s="238" t="s">
        <v>19</v>
      </c>
      <c r="F131" s="239" t="s">
        <v>222</v>
      </c>
      <c r="G131" s="237"/>
      <c r="H131" s="238" t="s">
        <v>19</v>
      </c>
      <c r="I131" s="240"/>
      <c r="J131" s="237"/>
      <c r="K131" s="237"/>
      <c r="L131" s="241"/>
      <c r="M131" s="242"/>
      <c r="N131" s="243"/>
      <c r="O131" s="243"/>
      <c r="P131" s="243"/>
      <c r="Q131" s="243"/>
      <c r="R131" s="243"/>
      <c r="S131" s="243"/>
      <c r="T131" s="244"/>
      <c r="AT131" s="245" t="s">
        <v>176</v>
      </c>
      <c r="AU131" s="245" t="s">
        <v>85</v>
      </c>
      <c r="AV131" s="12" t="s">
        <v>83</v>
      </c>
      <c r="AW131" s="12" t="s">
        <v>37</v>
      </c>
      <c r="AX131" s="12" t="s">
        <v>76</v>
      </c>
      <c r="AY131" s="245" t="s">
        <v>165</v>
      </c>
    </row>
    <row r="132" s="13" customFormat="1">
      <c r="B132" s="246"/>
      <c r="C132" s="247"/>
      <c r="D132" s="233" t="s">
        <v>176</v>
      </c>
      <c r="E132" s="248" t="s">
        <v>19</v>
      </c>
      <c r="F132" s="249" t="s">
        <v>223</v>
      </c>
      <c r="G132" s="247"/>
      <c r="H132" s="250">
        <v>14.92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AT132" s="256" t="s">
        <v>176</v>
      </c>
      <c r="AU132" s="256" t="s">
        <v>85</v>
      </c>
      <c r="AV132" s="13" t="s">
        <v>85</v>
      </c>
      <c r="AW132" s="13" t="s">
        <v>37</v>
      </c>
      <c r="AX132" s="13" t="s">
        <v>76</v>
      </c>
      <c r="AY132" s="256" t="s">
        <v>165</v>
      </c>
    </row>
    <row r="133" s="14" customFormat="1">
      <c r="B133" s="257"/>
      <c r="C133" s="258"/>
      <c r="D133" s="233" t="s">
        <v>176</v>
      </c>
      <c r="E133" s="259" t="s">
        <v>19</v>
      </c>
      <c r="F133" s="260" t="s">
        <v>181</v>
      </c>
      <c r="G133" s="258"/>
      <c r="H133" s="261">
        <v>14.92</v>
      </c>
      <c r="I133" s="262"/>
      <c r="J133" s="258"/>
      <c r="K133" s="258"/>
      <c r="L133" s="263"/>
      <c r="M133" s="264"/>
      <c r="N133" s="265"/>
      <c r="O133" s="265"/>
      <c r="P133" s="265"/>
      <c r="Q133" s="265"/>
      <c r="R133" s="265"/>
      <c r="S133" s="265"/>
      <c r="T133" s="266"/>
      <c r="AT133" s="267" t="s">
        <v>176</v>
      </c>
      <c r="AU133" s="267" t="s">
        <v>85</v>
      </c>
      <c r="AV133" s="14" t="s">
        <v>172</v>
      </c>
      <c r="AW133" s="14" t="s">
        <v>37</v>
      </c>
      <c r="AX133" s="14" t="s">
        <v>83</v>
      </c>
      <c r="AY133" s="267" t="s">
        <v>165</v>
      </c>
    </row>
    <row r="134" s="1" customFormat="1" ht="16.5" customHeight="1">
      <c r="B134" s="39"/>
      <c r="C134" s="220" t="s">
        <v>224</v>
      </c>
      <c r="D134" s="220" t="s">
        <v>167</v>
      </c>
      <c r="E134" s="221" t="s">
        <v>225</v>
      </c>
      <c r="F134" s="222" t="s">
        <v>226</v>
      </c>
      <c r="G134" s="223" t="s">
        <v>219</v>
      </c>
      <c r="H134" s="224">
        <v>107.59</v>
      </c>
      <c r="I134" s="225"/>
      <c r="J134" s="226">
        <f>ROUND(I134*H134,2)</f>
        <v>0</v>
      </c>
      <c r="K134" s="222" t="s">
        <v>171</v>
      </c>
      <c r="L134" s="44"/>
      <c r="M134" s="227" t="s">
        <v>19</v>
      </c>
      <c r="N134" s="228" t="s">
        <v>47</v>
      </c>
      <c r="O134" s="84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AR134" s="231" t="s">
        <v>172</v>
      </c>
      <c r="AT134" s="231" t="s">
        <v>167</v>
      </c>
      <c r="AU134" s="231" t="s">
        <v>85</v>
      </c>
      <c r="AY134" s="18" t="s">
        <v>165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83</v>
      </c>
      <c r="BK134" s="232">
        <f>ROUND(I134*H134,2)</f>
        <v>0</v>
      </c>
      <c r="BL134" s="18" t="s">
        <v>172</v>
      </c>
      <c r="BM134" s="231" t="s">
        <v>227</v>
      </c>
    </row>
    <row r="135" s="1" customFormat="1">
      <c r="B135" s="39"/>
      <c r="C135" s="40"/>
      <c r="D135" s="233" t="s">
        <v>174</v>
      </c>
      <c r="E135" s="40"/>
      <c r="F135" s="234" t="s">
        <v>228</v>
      </c>
      <c r="G135" s="40"/>
      <c r="H135" s="40"/>
      <c r="I135" s="146"/>
      <c r="J135" s="40"/>
      <c r="K135" s="40"/>
      <c r="L135" s="44"/>
      <c r="M135" s="235"/>
      <c r="N135" s="84"/>
      <c r="O135" s="84"/>
      <c r="P135" s="84"/>
      <c r="Q135" s="84"/>
      <c r="R135" s="84"/>
      <c r="S135" s="84"/>
      <c r="T135" s="85"/>
      <c r="AT135" s="18" t="s">
        <v>174</v>
      </c>
      <c r="AU135" s="18" t="s">
        <v>85</v>
      </c>
    </row>
    <row r="136" s="12" customFormat="1">
      <c r="B136" s="236"/>
      <c r="C136" s="237"/>
      <c r="D136" s="233" t="s">
        <v>176</v>
      </c>
      <c r="E136" s="238" t="s">
        <v>19</v>
      </c>
      <c r="F136" s="239" t="s">
        <v>229</v>
      </c>
      <c r="G136" s="237"/>
      <c r="H136" s="238" t="s">
        <v>19</v>
      </c>
      <c r="I136" s="240"/>
      <c r="J136" s="237"/>
      <c r="K136" s="237"/>
      <c r="L136" s="241"/>
      <c r="M136" s="242"/>
      <c r="N136" s="243"/>
      <c r="O136" s="243"/>
      <c r="P136" s="243"/>
      <c r="Q136" s="243"/>
      <c r="R136" s="243"/>
      <c r="S136" s="243"/>
      <c r="T136" s="244"/>
      <c r="AT136" s="245" t="s">
        <v>176</v>
      </c>
      <c r="AU136" s="245" t="s">
        <v>85</v>
      </c>
      <c r="AV136" s="12" t="s">
        <v>83</v>
      </c>
      <c r="AW136" s="12" t="s">
        <v>37</v>
      </c>
      <c r="AX136" s="12" t="s">
        <v>76</v>
      </c>
      <c r="AY136" s="245" t="s">
        <v>165</v>
      </c>
    </row>
    <row r="137" s="13" customFormat="1">
      <c r="B137" s="246"/>
      <c r="C137" s="247"/>
      <c r="D137" s="233" t="s">
        <v>176</v>
      </c>
      <c r="E137" s="248" t="s">
        <v>19</v>
      </c>
      <c r="F137" s="249" t="s">
        <v>230</v>
      </c>
      <c r="G137" s="247"/>
      <c r="H137" s="250">
        <v>53.799999999999997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AT137" s="256" t="s">
        <v>176</v>
      </c>
      <c r="AU137" s="256" t="s">
        <v>85</v>
      </c>
      <c r="AV137" s="13" t="s">
        <v>85</v>
      </c>
      <c r="AW137" s="13" t="s">
        <v>37</v>
      </c>
      <c r="AX137" s="13" t="s">
        <v>76</v>
      </c>
      <c r="AY137" s="256" t="s">
        <v>165</v>
      </c>
    </row>
    <row r="138" s="12" customFormat="1">
      <c r="B138" s="236"/>
      <c r="C138" s="237"/>
      <c r="D138" s="233" t="s">
        <v>176</v>
      </c>
      <c r="E138" s="238" t="s">
        <v>19</v>
      </c>
      <c r="F138" s="239" t="s">
        <v>231</v>
      </c>
      <c r="G138" s="237"/>
      <c r="H138" s="238" t="s">
        <v>19</v>
      </c>
      <c r="I138" s="240"/>
      <c r="J138" s="237"/>
      <c r="K138" s="237"/>
      <c r="L138" s="241"/>
      <c r="M138" s="242"/>
      <c r="N138" s="243"/>
      <c r="O138" s="243"/>
      <c r="P138" s="243"/>
      <c r="Q138" s="243"/>
      <c r="R138" s="243"/>
      <c r="S138" s="243"/>
      <c r="T138" s="244"/>
      <c r="AT138" s="245" t="s">
        <v>176</v>
      </c>
      <c r="AU138" s="245" t="s">
        <v>85</v>
      </c>
      <c r="AV138" s="12" t="s">
        <v>83</v>
      </c>
      <c r="AW138" s="12" t="s">
        <v>37</v>
      </c>
      <c r="AX138" s="12" t="s">
        <v>76</v>
      </c>
      <c r="AY138" s="245" t="s">
        <v>165</v>
      </c>
    </row>
    <row r="139" s="13" customFormat="1">
      <c r="B139" s="246"/>
      <c r="C139" s="247"/>
      <c r="D139" s="233" t="s">
        <v>176</v>
      </c>
      <c r="E139" s="248" t="s">
        <v>19</v>
      </c>
      <c r="F139" s="249" t="s">
        <v>232</v>
      </c>
      <c r="G139" s="247"/>
      <c r="H139" s="250">
        <v>53.789999999999999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AT139" s="256" t="s">
        <v>176</v>
      </c>
      <c r="AU139" s="256" t="s">
        <v>85</v>
      </c>
      <c r="AV139" s="13" t="s">
        <v>85</v>
      </c>
      <c r="AW139" s="13" t="s">
        <v>37</v>
      </c>
      <c r="AX139" s="13" t="s">
        <v>76</v>
      </c>
      <c r="AY139" s="256" t="s">
        <v>165</v>
      </c>
    </row>
    <row r="140" s="14" customFormat="1">
      <c r="B140" s="257"/>
      <c r="C140" s="258"/>
      <c r="D140" s="233" t="s">
        <v>176</v>
      </c>
      <c r="E140" s="259" t="s">
        <v>19</v>
      </c>
      <c r="F140" s="260" t="s">
        <v>181</v>
      </c>
      <c r="G140" s="258"/>
      <c r="H140" s="261">
        <v>107.59</v>
      </c>
      <c r="I140" s="262"/>
      <c r="J140" s="258"/>
      <c r="K140" s="258"/>
      <c r="L140" s="263"/>
      <c r="M140" s="264"/>
      <c r="N140" s="265"/>
      <c r="O140" s="265"/>
      <c r="P140" s="265"/>
      <c r="Q140" s="265"/>
      <c r="R140" s="265"/>
      <c r="S140" s="265"/>
      <c r="T140" s="266"/>
      <c r="AT140" s="267" t="s">
        <v>176</v>
      </c>
      <c r="AU140" s="267" t="s">
        <v>85</v>
      </c>
      <c r="AV140" s="14" t="s">
        <v>172</v>
      </c>
      <c r="AW140" s="14" t="s">
        <v>37</v>
      </c>
      <c r="AX140" s="14" t="s">
        <v>83</v>
      </c>
      <c r="AY140" s="267" t="s">
        <v>165</v>
      </c>
    </row>
    <row r="141" s="1" customFormat="1" ht="16.5" customHeight="1">
      <c r="B141" s="39"/>
      <c r="C141" s="220" t="s">
        <v>233</v>
      </c>
      <c r="D141" s="220" t="s">
        <v>167</v>
      </c>
      <c r="E141" s="221" t="s">
        <v>234</v>
      </c>
      <c r="F141" s="222" t="s">
        <v>235</v>
      </c>
      <c r="G141" s="223" t="s">
        <v>219</v>
      </c>
      <c r="H141" s="224">
        <v>53.795000000000002</v>
      </c>
      <c r="I141" s="225"/>
      <c r="J141" s="226">
        <f>ROUND(I141*H141,2)</f>
        <v>0</v>
      </c>
      <c r="K141" s="222" t="s">
        <v>171</v>
      </c>
      <c r="L141" s="44"/>
      <c r="M141" s="227" t="s">
        <v>19</v>
      </c>
      <c r="N141" s="228" t="s">
        <v>47</v>
      </c>
      <c r="O141" s="84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AR141" s="231" t="s">
        <v>172</v>
      </c>
      <c r="AT141" s="231" t="s">
        <v>167</v>
      </c>
      <c r="AU141" s="231" t="s">
        <v>85</v>
      </c>
      <c r="AY141" s="18" t="s">
        <v>165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83</v>
      </c>
      <c r="BK141" s="232">
        <f>ROUND(I141*H141,2)</f>
        <v>0</v>
      </c>
      <c r="BL141" s="18" t="s">
        <v>172</v>
      </c>
      <c r="BM141" s="231" t="s">
        <v>236</v>
      </c>
    </row>
    <row r="142" s="1" customFormat="1">
      <c r="B142" s="39"/>
      <c r="C142" s="40"/>
      <c r="D142" s="233" t="s">
        <v>174</v>
      </c>
      <c r="E142" s="40"/>
      <c r="F142" s="234" t="s">
        <v>237</v>
      </c>
      <c r="G142" s="40"/>
      <c r="H142" s="40"/>
      <c r="I142" s="146"/>
      <c r="J142" s="40"/>
      <c r="K142" s="40"/>
      <c r="L142" s="44"/>
      <c r="M142" s="235"/>
      <c r="N142" s="84"/>
      <c r="O142" s="84"/>
      <c r="P142" s="84"/>
      <c r="Q142" s="84"/>
      <c r="R142" s="84"/>
      <c r="S142" s="84"/>
      <c r="T142" s="85"/>
      <c r="AT142" s="18" t="s">
        <v>174</v>
      </c>
      <c r="AU142" s="18" t="s">
        <v>85</v>
      </c>
    </row>
    <row r="143" s="12" customFormat="1">
      <c r="B143" s="236"/>
      <c r="C143" s="237"/>
      <c r="D143" s="233" t="s">
        <v>176</v>
      </c>
      <c r="E143" s="238" t="s">
        <v>19</v>
      </c>
      <c r="F143" s="239" t="s">
        <v>238</v>
      </c>
      <c r="G143" s="237"/>
      <c r="H143" s="238" t="s">
        <v>19</v>
      </c>
      <c r="I143" s="240"/>
      <c r="J143" s="237"/>
      <c r="K143" s="237"/>
      <c r="L143" s="241"/>
      <c r="M143" s="242"/>
      <c r="N143" s="243"/>
      <c r="O143" s="243"/>
      <c r="P143" s="243"/>
      <c r="Q143" s="243"/>
      <c r="R143" s="243"/>
      <c r="S143" s="243"/>
      <c r="T143" s="244"/>
      <c r="AT143" s="245" t="s">
        <v>176</v>
      </c>
      <c r="AU143" s="245" t="s">
        <v>85</v>
      </c>
      <c r="AV143" s="12" t="s">
        <v>83</v>
      </c>
      <c r="AW143" s="12" t="s">
        <v>37</v>
      </c>
      <c r="AX143" s="12" t="s">
        <v>76</v>
      </c>
      <c r="AY143" s="245" t="s">
        <v>165</v>
      </c>
    </row>
    <row r="144" s="13" customFormat="1">
      <c r="B144" s="246"/>
      <c r="C144" s="247"/>
      <c r="D144" s="233" t="s">
        <v>176</v>
      </c>
      <c r="E144" s="248" t="s">
        <v>19</v>
      </c>
      <c r="F144" s="249" t="s">
        <v>239</v>
      </c>
      <c r="G144" s="247"/>
      <c r="H144" s="250">
        <v>53.795000000000002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AT144" s="256" t="s">
        <v>176</v>
      </c>
      <c r="AU144" s="256" t="s">
        <v>85</v>
      </c>
      <c r="AV144" s="13" t="s">
        <v>85</v>
      </c>
      <c r="AW144" s="13" t="s">
        <v>37</v>
      </c>
      <c r="AX144" s="13" t="s">
        <v>76</v>
      </c>
      <c r="AY144" s="256" t="s">
        <v>165</v>
      </c>
    </row>
    <row r="145" s="14" customFormat="1">
      <c r="B145" s="257"/>
      <c r="C145" s="258"/>
      <c r="D145" s="233" t="s">
        <v>176</v>
      </c>
      <c r="E145" s="259" t="s">
        <v>19</v>
      </c>
      <c r="F145" s="260" t="s">
        <v>181</v>
      </c>
      <c r="G145" s="258"/>
      <c r="H145" s="261">
        <v>53.795000000000002</v>
      </c>
      <c r="I145" s="262"/>
      <c r="J145" s="258"/>
      <c r="K145" s="258"/>
      <c r="L145" s="263"/>
      <c r="M145" s="264"/>
      <c r="N145" s="265"/>
      <c r="O145" s="265"/>
      <c r="P145" s="265"/>
      <c r="Q145" s="265"/>
      <c r="R145" s="265"/>
      <c r="S145" s="265"/>
      <c r="T145" s="266"/>
      <c r="AT145" s="267" t="s">
        <v>176</v>
      </c>
      <c r="AU145" s="267" t="s">
        <v>85</v>
      </c>
      <c r="AV145" s="14" t="s">
        <v>172</v>
      </c>
      <c r="AW145" s="14" t="s">
        <v>37</v>
      </c>
      <c r="AX145" s="14" t="s">
        <v>83</v>
      </c>
      <c r="AY145" s="267" t="s">
        <v>165</v>
      </c>
    </row>
    <row r="146" s="1" customFormat="1" ht="16.5" customHeight="1">
      <c r="B146" s="39"/>
      <c r="C146" s="220" t="s">
        <v>240</v>
      </c>
      <c r="D146" s="220" t="s">
        <v>167</v>
      </c>
      <c r="E146" s="221" t="s">
        <v>241</v>
      </c>
      <c r="F146" s="222" t="s">
        <v>242</v>
      </c>
      <c r="G146" s="223" t="s">
        <v>219</v>
      </c>
      <c r="H146" s="224">
        <v>29.800000000000001</v>
      </c>
      <c r="I146" s="225"/>
      <c r="J146" s="226">
        <f>ROUND(I146*H146,2)</f>
        <v>0</v>
      </c>
      <c r="K146" s="222" t="s">
        <v>171</v>
      </c>
      <c r="L146" s="44"/>
      <c r="M146" s="227" t="s">
        <v>19</v>
      </c>
      <c r="N146" s="228" t="s">
        <v>47</v>
      </c>
      <c r="O146" s="84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AR146" s="231" t="s">
        <v>172</v>
      </c>
      <c r="AT146" s="231" t="s">
        <v>167</v>
      </c>
      <c r="AU146" s="231" t="s">
        <v>85</v>
      </c>
      <c r="AY146" s="18" t="s">
        <v>165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83</v>
      </c>
      <c r="BK146" s="232">
        <f>ROUND(I146*H146,2)</f>
        <v>0</v>
      </c>
      <c r="BL146" s="18" t="s">
        <v>172</v>
      </c>
      <c r="BM146" s="231" t="s">
        <v>243</v>
      </c>
    </row>
    <row r="147" s="1" customFormat="1">
      <c r="B147" s="39"/>
      <c r="C147" s="40"/>
      <c r="D147" s="233" t="s">
        <v>174</v>
      </c>
      <c r="E147" s="40"/>
      <c r="F147" s="234" t="s">
        <v>244</v>
      </c>
      <c r="G147" s="40"/>
      <c r="H147" s="40"/>
      <c r="I147" s="146"/>
      <c r="J147" s="40"/>
      <c r="K147" s="40"/>
      <c r="L147" s="44"/>
      <c r="M147" s="235"/>
      <c r="N147" s="84"/>
      <c r="O147" s="84"/>
      <c r="P147" s="84"/>
      <c r="Q147" s="84"/>
      <c r="R147" s="84"/>
      <c r="S147" s="84"/>
      <c r="T147" s="85"/>
      <c r="AT147" s="18" t="s">
        <v>174</v>
      </c>
      <c r="AU147" s="18" t="s">
        <v>85</v>
      </c>
    </row>
    <row r="148" s="12" customFormat="1">
      <c r="B148" s="236"/>
      <c r="C148" s="237"/>
      <c r="D148" s="233" t="s">
        <v>176</v>
      </c>
      <c r="E148" s="238" t="s">
        <v>19</v>
      </c>
      <c r="F148" s="239" t="s">
        <v>245</v>
      </c>
      <c r="G148" s="237"/>
      <c r="H148" s="238" t="s">
        <v>19</v>
      </c>
      <c r="I148" s="240"/>
      <c r="J148" s="237"/>
      <c r="K148" s="237"/>
      <c r="L148" s="241"/>
      <c r="M148" s="242"/>
      <c r="N148" s="243"/>
      <c r="O148" s="243"/>
      <c r="P148" s="243"/>
      <c r="Q148" s="243"/>
      <c r="R148" s="243"/>
      <c r="S148" s="243"/>
      <c r="T148" s="244"/>
      <c r="AT148" s="245" t="s">
        <v>176</v>
      </c>
      <c r="AU148" s="245" t="s">
        <v>85</v>
      </c>
      <c r="AV148" s="12" t="s">
        <v>83</v>
      </c>
      <c r="AW148" s="12" t="s">
        <v>37</v>
      </c>
      <c r="AX148" s="12" t="s">
        <v>76</v>
      </c>
      <c r="AY148" s="245" t="s">
        <v>165</v>
      </c>
    </row>
    <row r="149" s="13" customFormat="1">
      <c r="B149" s="246"/>
      <c r="C149" s="247"/>
      <c r="D149" s="233" t="s">
        <v>176</v>
      </c>
      <c r="E149" s="248" t="s">
        <v>19</v>
      </c>
      <c r="F149" s="249" t="s">
        <v>246</v>
      </c>
      <c r="G149" s="247"/>
      <c r="H149" s="250">
        <v>29.800000000000001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AT149" s="256" t="s">
        <v>176</v>
      </c>
      <c r="AU149" s="256" t="s">
        <v>85</v>
      </c>
      <c r="AV149" s="13" t="s">
        <v>85</v>
      </c>
      <c r="AW149" s="13" t="s">
        <v>37</v>
      </c>
      <c r="AX149" s="13" t="s">
        <v>76</v>
      </c>
      <c r="AY149" s="256" t="s">
        <v>165</v>
      </c>
    </row>
    <row r="150" s="14" customFormat="1">
      <c r="B150" s="257"/>
      <c r="C150" s="258"/>
      <c r="D150" s="233" t="s">
        <v>176</v>
      </c>
      <c r="E150" s="259" t="s">
        <v>19</v>
      </c>
      <c r="F150" s="260" t="s">
        <v>181</v>
      </c>
      <c r="G150" s="258"/>
      <c r="H150" s="261">
        <v>29.800000000000001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AT150" s="267" t="s">
        <v>176</v>
      </c>
      <c r="AU150" s="267" t="s">
        <v>85</v>
      </c>
      <c r="AV150" s="14" t="s">
        <v>172</v>
      </c>
      <c r="AW150" s="14" t="s">
        <v>37</v>
      </c>
      <c r="AX150" s="14" t="s">
        <v>83</v>
      </c>
      <c r="AY150" s="267" t="s">
        <v>165</v>
      </c>
    </row>
    <row r="151" s="1" customFormat="1" ht="16.5" customHeight="1">
      <c r="B151" s="39"/>
      <c r="C151" s="220" t="s">
        <v>247</v>
      </c>
      <c r="D151" s="220" t="s">
        <v>167</v>
      </c>
      <c r="E151" s="221" t="s">
        <v>248</v>
      </c>
      <c r="F151" s="222" t="s">
        <v>249</v>
      </c>
      <c r="G151" s="223" t="s">
        <v>219</v>
      </c>
      <c r="H151" s="224">
        <v>107.59</v>
      </c>
      <c r="I151" s="225"/>
      <c r="J151" s="226">
        <f>ROUND(I151*H151,2)</f>
        <v>0</v>
      </c>
      <c r="K151" s="222" t="s">
        <v>171</v>
      </c>
      <c r="L151" s="44"/>
      <c r="M151" s="227" t="s">
        <v>19</v>
      </c>
      <c r="N151" s="228" t="s">
        <v>47</v>
      </c>
      <c r="O151" s="84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AR151" s="231" t="s">
        <v>172</v>
      </c>
      <c r="AT151" s="231" t="s">
        <v>167</v>
      </c>
      <c r="AU151" s="231" t="s">
        <v>85</v>
      </c>
      <c r="AY151" s="18" t="s">
        <v>165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83</v>
      </c>
      <c r="BK151" s="232">
        <f>ROUND(I151*H151,2)</f>
        <v>0</v>
      </c>
      <c r="BL151" s="18" t="s">
        <v>172</v>
      </c>
      <c r="BM151" s="231" t="s">
        <v>250</v>
      </c>
    </row>
    <row r="152" s="1" customFormat="1">
      <c r="B152" s="39"/>
      <c r="C152" s="40"/>
      <c r="D152" s="233" t="s">
        <v>174</v>
      </c>
      <c r="E152" s="40"/>
      <c r="F152" s="234" t="s">
        <v>251</v>
      </c>
      <c r="G152" s="40"/>
      <c r="H152" s="40"/>
      <c r="I152" s="146"/>
      <c r="J152" s="40"/>
      <c r="K152" s="40"/>
      <c r="L152" s="44"/>
      <c r="M152" s="235"/>
      <c r="N152" s="84"/>
      <c r="O152" s="84"/>
      <c r="P152" s="84"/>
      <c r="Q152" s="84"/>
      <c r="R152" s="84"/>
      <c r="S152" s="84"/>
      <c r="T152" s="85"/>
      <c r="AT152" s="18" t="s">
        <v>174</v>
      </c>
      <c r="AU152" s="18" t="s">
        <v>85</v>
      </c>
    </row>
    <row r="153" s="12" customFormat="1">
      <c r="B153" s="236"/>
      <c r="C153" s="237"/>
      <c r="D153" s="233" t="s">
        <v>176</v>
      </c>
      <c r="E153" s="238" t="s">
        <v>19</v>
      </c>
      <c r="F153" s="239" t="s">
        <v>252</v>
      </c>
      <c r="G153" s="237"/>
      <c r="H153" s="238" t="s">
        <v>19</v>
      </c>
      <c r="I153" s="240"/>
      <c r="J153" s="237"/>
      <c r="K153" s="237"/>
      <c r="L153" s="241"/>
      <c r="M153" s="242"/>
      <c r="N153" s="243"/>
      <c r="O153" s="243"/>
      <c r="P153" s="243"/>
      <c r="Q153" s="243"/>
      <c r="R153" s="243"/>
      <c r="S153" s="243"/>
      <c r="T153" s="244"/>
      <c r="AT153" s="245" t="s">
        <v>176</v>
      </c>
      <c r="AU153" s="245" t="s">
        <v>85</v>
      </c>
      <c r="AV153" s="12" t="s">
        <v>83</v>
      </c>
      <c r="AW153" s="12" t="s">
        <v>37</v>
      </c>
      <c r="AX153" s="12" t="s">
        <v>76</v>
      </c>
      <c r="AY153" s="245" t="s">
        <v>165</v>
      </c>
    </row>
    <row r="154" s="13" customFormat="1">
      <c r="B154" s="246"/>
      <c r="C154" s="247"/>
      <c r="D154" s="233" t="s">
        <v>176</v>
      </c>
      <c r="E154" s="248" t="s">
        <v>19</v>
      </c>
      <c r="F154" s="249" t="s">
        <v>253</v>
      </c>
      <c r="G154" s="247"/>
      <c r="H154" s="250">
        <v>107.59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AT154" s="256" t="s">
        <v>176</v>
      </c>
      <c r="AU154" s="256" t="s">
        <v>85</v>
      </c>
      <c r="AV154" s="13" t="s">
        <v>85</v>
      </c>
      <c r="AW154" s="13" t="s">
        <v>37</v>
      </c>
      <c r="AX154" s="13" t="s">
        <v>76</v>
      </c>
      <c r="AY154" s="256" t="s">
        <v>165</v>
      </c>
    </row>
    <row r="155" s="14" customFormat="1">
      <c r="B155" s="257"/>
      <c r="C155" s="258"/>
      <c r="D155" s="233" t="s">
        <v>176</v>
      </c>
      <c r="E155" s="259" t="s">
        <v>19</v>
      </c>
      <c r="F155" s="260" t="s">
        <v>181</v>
      </c>
      <c r="G155" s="258"/>
      <c r="H155" s="261">
        <v>107.59</v>
      </c>
      <c r="I155" s="262"/>
      <c r="J155" s="258"/>
      <c r="K155" s="258"/>
      <c r="L155" s="263"/>
      <c r="M155" s="264"/>
      <c r="N155" s="265"/>
      <c r="O155" s="265"/>
      <c r="P155" s="265"/>
      <c r="Q155" s="265"/>
      <c r="R155" s="265"/>
      <c r="S155" s="265"/>
      <c r="T155" s="266"/>
      <c r="AT155" s="267" t="s">
        <v>176</v>
      </c>
      <c r="AU155" s="267" t="s">
        <v>85</v>
      </c>
      <c r="AV155" s="14" t="s">
        <v>172</v>
      </c>
      <c r="AW155" s="14" t="s">
        <v>37</v>
      </c>
      <c r="AX155" s="14" t="s">
        <v>83</v>
      </c>
      <c r="AY155" s="267" t="s">
        <v>165</v>
      </c>
    </row>
    <row r="156" s="1" customFormat="1" ht="16.5" customHeight="1">
      <c r="B156" s="39"/>
      <c r="C156" s="220" t="s">
        <v>254</v>
      </c>
      <c r="D156" s="220" t="s">
        <v>167</v>
      </c>
      <c r="E156" s="221" t="s">
        <v>255</v>
      </c>
      <c r="F156" s="222" t="s">
        <v>256</v>
      </c>
      <c r="G156" s="223" t="s">
        <v>219</v>
      </c>
      <c r="H156" s="224">
        <v>14.92</v>
      </c>
      <c r="I156" s="225"/>
      <c r="J156" s="226">
        <f>ROUND(I156*H156,2)</f>
        <v>0</v>
      </c>
      <c r="K156" s="222" t="s">
        <v>171</v>
      </c>
      <c r="L156" s="44"/>
      <c r="M156" s="227" t="s">
        <v>19</v>
      </c>
      <c r="N156" s="228" t="s">
        <v>47</v>
      </c>
      <c r="O156" s="84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AR156" s="231" t="s">
        <v>172</v>
      </c>
      <c r="AT156" s="231" t="s">
        <v>167</v>
      </c>
      <c r="AU156" s="231" t="s">
        <v>85</v>
      </c>
      <c r="AY156" s="18" t="s">
        <v>165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83</v>
      </c>
      <c r="BK156" s="232">
        <f>ROUND(I156*H156,2)</f>
        <v>0</v>
      </c>
      <c r="BL156" s="18" t="s">
        <v>172</v>
      </c>
      <c r="BM156" s="231" t="s">
        <v>257</v>
      </c>
    </row>
    <row r="157" s="1" customFormat="1">
      <c r="B157" s="39"/>
      <c r="C157" s="40"/>
      <c r="D157" s="233" t="s">
        <v>174</v>
      </c>
      <c r="E157" s="40"/>
      <c r="F157" s="234" t="s">
        <v>258</v>
      </c>
      <c r="G157" s="40"/>
      <c r="H157" s="40"/>
      <c r="I157" s="146"/>
      <c r="J157" s="40"/>
      <c r="K157" s="40"/>
      <c r="L157" s="44"/>
      <c r="M157" s="235"/>
      <c r="N157" s="84"/>
      <c r="O157" s="84"/>
      <c r="P157" s="84"/>
      <c r="Q157" s="84"/>
      <c r="R157" s="84"/>
      <c r="S157" s="84"/>
      <c r="T157" s="85"/>
      <c r="AT157" s="18" t="s">
        <v>174</v>
      </c>
      <c r="AU157" s="18" t="s">
        <v>85</v>
      </c>
    </row>
    <row r="158" s="12" customFormat="1">
      <c r="B158" s="236"/>
      <c r="C158" s="237"/>
      <c r="D158" s="233" t="s">
        <v>176</v>
      </c>
      <c r="E158" s="238" t="s">
        <v>19</v>
      </c>
      <c r="F158" s="239" t="s">
        <v>259</v>
      </c>
      <c r="G158" s="237"/>
      <c r="H158" s="238" t="s">
        <v>19</v>
      </c>
      <c r="I158" s="240"/>
      <c r="J158" s="237"/>
      <c r="K158" s="237"/>
      <c r="L158" s="241"/>
      <c r="M158" s="242"/>
      <c r="N158" s="243"/>
      <c r="O158" s="243"/>
      <c r="P158" s="243"/>
      <c r="Q158" s="243"/>
      <c r="R158" s="243"/>
      <c r="S158" s="243"/>
      <c r="T158" s="244"/>
      <c r="AT158" s="245" t="s">
        <v>176</v>
      </c>
      <c r="AU158" s="245" t="s">
        <v>85</v>
      </c>
      <c r="AV158" s="12" t="s">
        <v>83</v>
      </c>
      <c r="AW158" s="12" t="s">
        <v>37</v>
      </c>
      <c r="AX158" s="12" t="s">
        <v>76</v>
      </c>
      <c r="AY158" s="245" t="s">
        <v>165</v>
      </c>
    </row>
    <row r="159" s="13" customFormat="1">
      <c r="B159" s="246"/>
      <c r="C159" s="247"/>
      <c r="D159" s="233" t="s">
        <v>176</v>
      </c>
      <c r="E159" s="248" t="s">
        <v>19</v>
      </c>
      <c r="F159" s="249" t="s">
        <v>260</v>
      </c>
      <c r="G159" s="247"/>
      <c r="H159" s="250">
        <v>14.92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AT159" s="256" t="s">
        <v>176</v>
      </c>
      <c r="AU159" s="256" t="s">
        <v>85</v>
      </c>
      <c r="AV159" s="13" t="s">
        <v>85</v>
      </c>
      <c r="AW159" s="13" t="s">
        <v>37</v>
      </c>
      <c r="AX159" s="13" t="s">
        <v>76</v>
      </c>
      <c r="AY159" s="256" t="s">
        <v>165</v>
      </c>
    </row>
    <row r="160" s="14" customFormat="1">
      <c r="B160" s="257"/>
      <c r="C160" s="258"/>
      <c r="D160" s="233" t="s">
        <v>176</v>
      </c>
      <c r="E160" s="259" t="s">
        <v>19</v>
      </c>
      <c r="F160" s="260" t="s">
        <v>181</v>
      </c>
      <c r="G160" s="258"/>
      <c r="H160" s="261">
        <v>14.92</v>
      </c>
      <c r="I160" s="262"/>
      <c r="J160" s="258"/>
      <c r="K160" s="258"/>
      <c r="L160" s="263"/>
      <c r="M160" s="264"/>
      <c r="N160" s="265"/>
      <c r="O160" s="265"/>
      <c r="P160" s="265"/>
      <c r="Q160" s="265"/>
      <c r="R160" s="265"/>
      <c r="S160" s="265"/>
      <c r="T160" s="266"/>
      <c r="AT160" s="267" t="s">
        <v>176</v>
      </c>
      <c r="AU160" s="267" t="s">
        <v>85</v>
      </c>
      <c r="AV160" s="14" t="s">
        <v>172</v>
      </c>
      <c r="AW160" s="14" t="s">
        <v>37</v>
      </c>
      <c r="AX160" s="14" t="s">
        <v>83</v>
      </c>
      <c r="AY160" s="267" t="s">
        <v>165</v>
      </c>
    </row>
    <row r="161" s="1" customFormat="1" ht="16.5" customHeight="1">
      <c r="B161" s="39"/>
      <c r="C161" s="220" t="s">
        <v>261</v>
      </c>
      <c r="D161" s="220" t="s">
        <v>167</v>
      </c>
      <c r="E161" s="221" t="s">
        <v>262</v>
      </c>
      <c r="F161" s="222" t="s">
        <v>263</v>
      </c>
      <c r="G161" s="223" t="s">
        <v>219</v>
      </c>
      <c r="H161" s="224">
        <v>53.789999999999999</v>
      </c>
      <c r="I161" s="225"/>
      <c r="J161" s="226">
        <f>ROUND(I161*H161,2)</f>
        <v>0</v>
      </c>
      <c r="K161" s="222" t="s">
        <v>171</v>
      </c>
      <c r="L161" s="44"/>
      <c r="M161" s="227" t="s">
        <v>19</v>
      </c>
      <c r="N161" s="228" t="s">
        <v>47</v>
      </c>
      <c r="O161" s="84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AR161" s="231" t="s">
        <v>172</v>
      </c>
      <c r="AT161" s="231" t="s">
        <v>167</v>
      </c>
      <c r="AU161" s="231" t="s">
        <v>85</v>
      </c>
      <c r="AY161" s="18" t="s">
        <v>165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8" t="s">
        <v>83</v>
      </c>
      <c r="BK161" s="232">
        <f>ROUND(I161*H161,2)</f>
        <v>0</v>
      </c>
      <c r="BL161" s="18" t="s">
        <v>172</v>
      </c>
      <c r="BM161" s="231" t="s">
        <v>264</v>
      </c>
    </row>
    <row r="162" s="1" customFormat="1">
      <c r="B162" s="39"/>
      <c r="C162" s="40"/>
      <c r="D162" s="233" t="s">
        <v>174</v>
      </c>
      <c r="E162" s="40"/>
      <c r="F162" s="234" t="s">
        <v>265</v>
      </c>
      <c r="G162" s="40"/>
      <c r="H162" s="40"/>
      <c r="I162" s="146"/>
      <c r="J162" s="40"/>
      <c r="K162" s="40"/>
      <c r="L162" s="44"/>
      <c r="M162" s="235"/>
      <c r="N162" s="84"/>
      <c r="O162" s="84"/>
      <c r="P162" s="84"/>
      <c r="Q162" s="84"/>
      <c r="R162" s="84"/>
      <c r="S162" s="84"/>
      <c r="T162" s="85"/>
      <c r="AT162" s="18" t="s">
        <v>174</v>
      </c>
      <c r="AU162" s="18" t="s">
        <v>85</v>
      </c>
    </row>
    <row r="163" s="12" customFormat="1">
      <c r="B163" s="236"/>
      <c r="C163" s="237"/>
      <c r="D163" s="233" t="s">
        <v>176</v>
      </c>
      <c r="E163" s="238" t="s">
        <v>19</v>
      </c>
      <c r="F163" s="239" t="s">
        <v>266</v>
      </c>
      <c r="G163" s="237"/>
      <c r="H163" s="238" t="s">
        <v>19</v>
      </c>
      <c r="I163" s="240"/>
      <c r="J163" s="237"/>
      <c r="K163" s="237"/>
      <c r="L163" s="241"/>
      <c r="M163" s="242"/>
      <c r="N163" s="243"/>
      <c r="O163" s="243"/>
      <c r="P163" s="243"/>
      <c r="Q163" s="243"/>
      <c r="R163" s="243"/>
      <c r="S163" s="243"/>
      <c r="T163" s="244"/>
      <c r="AT163" s="245" t="s">
        <v>176</v>
      </c>
      <c r="AU163" s="245" t="s">
        <v>85</v>
      </c>
      <c r="AV163" s="12" t="s">
        <v>83</v>
      </c>
      <c r="AW163" s="12" t="s">
        <v>37</v>
      </c>
      <c r="AX163" s="12" t="s">
        <v>76</v>
      </c>
      <c r="AY163" s="245" t="s">
        <v>165</v>
      </c>
    </row>
    <row r="164" s="13" customFormat="1">
      <c r="B164" s="246"/>
      <c r="C164" s="247"/>
      <c r="D164" s="233" t="s">
        <v>176</v>
      </c>
      <c r="E164" s="248" t="s">
        <v>19</v>
      </c>
      <c r="F164" s="249" t="s">
        <v>232</v>
      </c>
      <c r="G164" s="247"/>
      <c r="H164" s="250">
        <v>53.789999999999999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AT164" s="256" t="s">
        <v>176</v>
      </c>
      <c r="AU164" s="256" t="s">
        <v>85</v>
      </c>
      <c r="AV164" s="13" t="s">
        <v>85</v>
      </c>
      <c r="AW164" s="13" t="s">
        <v>37</v>
      </c>
      <c r="AX164" s="13" t="s">
        <v>76</v>
      </c>
      <c r="AY164" s="256" t="s">
        <v>165</v>
      </c>
    </row>
    <row r="165" s="14" customFormat="1">
      <c r="B165" s="257"/>
      <c r="C165" s="258"/>
      <c r="D165" s="233" t="s">
        <v>176</v>
      </c>
      <c r="E165" s="259" t="s">
        <v>19</v>
      </c>
      <c r="F165" s="260" t="s">
        <v>181</v>
      </c>
      <c r="G165" s="258"/>
      <c r="H165" s="261">
        <v>53.789999999999999</v>
      </c>
      <c r="I165" s="262"/>
      <c r="J165" s="258"/>
      <c r="K165" s="258"/>
      <c r="L165" s="263"/>
      <c r="M165" s="264"/>
      <c r="N165" s="265"/>
      <c r="O165" s="265"/>
      <c r="P165" s="265"/>
      <c r="Q165" s="265"/>
      <c r="R165" s="265"/>
      <c r="S165" s="265"/>
      <c r="T165" s="266"/>
      <c r="AT165" s="267" t="s">
        <v>176</v>
      </c>
      <c r="AU165" s="267" t="s">
        <v>85</v>
      </c>
      <c r="AV165" s="14" t="s">
        <v>172</v>
      </c>
      <c r="AW165" s="14" t="s">
        <v>37</v>
      </c>
      <c r="AX165" s="14" t="s">
        <v>83</v>
      </c>
      <c r="AY165" s="267" t="s">
        <v>165</v>
      </c>
    </row>
    <row r="166" s="1" customFormat="1" ht="16.5" customHeight="1">
      <c r="B166" s="39"/>
      <c r="C166" s="268" t="s">
        <v>267</v>
      </c>
      <c r="D166" s="268" t="s">
        <v>268</v>
      </c>
      <c r="E166" s="269" t="s">
        <v>269</v>
      </c>
      <c r="F166" s="270" t="s">
        <v>270</v>
      </c>
      <c r="G166" s="271" t="s">
        <v>271</v>
      </c>
      <c r="H166" s="272">
        <v>104.89100000000001</v>
      </c>
      <c r="I166" s="273"/>
      <c r="J166" s="274">
        <f>ROUND(I166*H166,2)</f>
        <v>0</v>
      </c>
      <c r="K166" s="270" t="s">
        <v>171</v>
      </c>
      <c r="L166" s="275"/>
      <c r="M166" s="276" t="s">
        <v>19</v>
      </c>
      <c r="N166" s="277" t="s">
        <v>47</v>
      </c>
      <c r="O166" s="84"/>
      <c r="P166" s="229">
        <f>O166*H166</f>
        <v>0</v>
      </c>
      <c r="Q166" s="229">
        <v>1</v>
      </c>
      <c r="R166" s="229">
        <f>Q166*H166</f>
        <v>104.89100000000001</v>
      </c>
      <c r="S166" s="229">
        <v>0</v>
      </c>
      <c r="T166" s="230">
        <f>S166*H166</f>
        <v>0</v>
      </c>
      <c r="AR166" s="231" t="s">
        <v>224</v>
      </c>
      <c r="AT166" s="231" t="s">
        <v>268</v>
      </c>
      <c r="AU166" s="231" t="s">
        <v>85</v>
      </c>
      <c r="AY166" s="18" t="s">
        <v>165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8" t="s">
        <v>83</v>
      </c>
      <c r="BK166" s="232">
        <f>ROUND(I166*H166,2)</f>
        <v>0</v>
      </c>
      <c r="BL166" s="18" t="s">
        <v>172</v>
      </c>
      <c r="BM166" s="231" t="s">
        <v>272</v>
      </c>
    </row>
    <row r="167" s="1" customFormat="1">
      <c r="B167" s="39"/>
      <c r="C167" s="40"/>
      <c r="D167" s="233" t="s">
        <v>174</v>
      </c>
      <c r="E167" s="40"/>
      <c r="F167" s="234" t="s">
        <v>270</v>
      </c>
      <c r="G167" s="40"/>
      <c r="H167" s="40"/>
      <c r="I167" s="146"/>
      <c r="J167" s="40"/>
      <c r="K167" s="40"/>
      <c r="L167" s="44"/>
      <c r="M167" s="235"/>
      <c r="N167" s="84"/>
      <c r="O167" s="84"/>
      <c r="P167" s="84"/>
      <c r="Q167" s="84"/>
      <c r="R167" s="84"/>
      <c r="S167" s="84"/>
      <c r="T167" s="85"/>
      <c r="AT167" s="18" t="s">
        <v>174</v>
      </c>
      <c r="AU167" s="18" t="s">
        <v>85</v>
      </c>
    </row>
    <row r="168" s="12" customFormat="1">
      <c r="B168" s="236"/>
      <c r="C168" s="237"/>
      <c r="D168" s="233" t="s">
        <v>176</v>
      </c>
      <c r="E168" s="238" t="s">
        <v>19</v>
      </c>
      <c r="F168" s="239" t="s">
        <v>273</v>
      </c>
      <c r="G168" s="237"/>
      <c r="H168" s="238" t="s">
        <v>19</v>
      </c>
      <c r="I168" s="240"/>
      <c r="J168" s="237"/>
      <c r="K168" s="237"/>
      <c r="L168" s="241"/>
      <c r="M168" s="242"/>
      <c r="N168" s="243"/>
      <c r="O168" s="243"/>
      <c r="P168" s="243"/>
      <c r="Q168" s="243"/>
      <c r="R168" s="243"/>
      <c r="S168" s="243"/>
      <c r="T168" s="244"/>
      <c r="AT168" s="245" t="s">
        <v>176</v>
      </c>
      <c r="AU168" s="245" t="s">
        <v>85</v>
      </c>
      <c r="AV168" s="12" t="s">
        <v>83</v>
      </c>
      <c r="AW168" s="12" t="s">
        <v>37</v>
      </c>
      <c r="AX168" s="12" t="s">
        <v>76</v>
      </c>
      <c r="AY168" s="245" t="s">
        <v>165</v>
      </c>
    </row>
    <row r="169" s="13" customFormat="1">
      <c r="B169" s="246"/>
      <c r="C169" s="247"/>
      <c r="D169" s="233" t="s">
        <v>176</v>
      </c>
      <c r="E169" s="248" t="s">
        <v>19</v>
      </c>
      <c r="F169" s="249" t="s">
        <v>274</v>
      </c>
      <c r="G169" s="247"/>
      <c r="H169" s="250">
        <v>104.89100000000001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AT169" s="256" t="s">
        <v>176</v>
      </c>
      <c r="AU169" s="256" t="s">
        <v>85</v>
      </c>
      <c r="AV169" s="13" t="s">
        <v>85</v>
      </c>
      <c r="AW169" s="13" t="s">
        <v>37</v>
      </c>
      <c r="AX169" s="13" t="s">
        <v>76</v>
      </c>
      <c r="AY169" s="256" t="s">
        <v>165</v>
      </c>
    </row>
    <row r="170" s="14" customFormat="1">
      <c r="B170" s="257"/>
      <c r="C170" s="258"/>
      <c r="D170" s="233" t="s">
        <v>176</v>
      </c>
      <c r="E170" s="259" t="s">
        <v>19</v>
      </c>
      <c r="F170" s="260" t="s">
        <v>181</v>
      </c>
      <c r="G170" s="258"/>
      <c r="H170" s="261">
        <v>104.89100000000001</v>
      </c>
      <c r="I170" s="262"/>
      <c r="J170" s="258"/>
      <c r="K170" s="258"/>
      <c r="L170" s="263"/>
      <c r="M170" s="264"/>
      <c r="N170" s="265"/>
      <c r="O170" s="265"/>
      <c r="P170" s="265"/>
      <c r="Q170" s="265"/>
      <c r="R170" s="265"/>
      <c r="S170" s="265"/>
      <c r="T170" s="266"/>
      <c r="AT170" s="267" t="s">
        <v>176</v>
      </c>
      <c r="AU170" s="267" t="s">
        <v>85</v>
      </c>
      <c r="AV170" s="14" t="s">
        <v>172</v>
      </c>
      <c r="AW170" s="14" t="s">
        <v>37</v>
      </c>
      <c r="AX170" s="14" t="s">
        <v>83</v>
      </c>
      <c r="AY170" s="267" t="s">
        <v>165</v>
      </c>
    </row>
    <row r="171" s="1" customFormat="1" ht="16.5" customHeight="1">
      <c r="B171" s="39"/>
      <c r="C171" s="220" t="s">
        <v>8</v>
      </c>
      <c r="D171" s="220" t="s">
        <v>167</v>
      </c>
      <c r="E171" s="221" t="s">
        <v>275</v>
      </c>
      <c r="F171" s="222" t="s">
        <v>276</v>
      </c>
      <c r="G171" s="223" t="s">
        <v>271</v>
      </c>
      <c r="H171" s="224">
        <v>193.66200000000001</v>
      </c>
      <c r="I171" s="225"/>
      <c r="J171" s="226">
        <f>ROUND(I171*H171,2)</f>
        <v>0</v>
      </c>
      <c r="K171" s="222" t="s">
        <v>171</v>
      </c>
      <c r="L171" s="44"/>
      <c r="M171" s="227" t="s">
        <v>19</v>
      </c>
      <c r="N171" s="228" t="s">
        <v>47</v>
      </c>
      <c r="O171" s="84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AR171" s="231" t="s">
        <v>172</v>
      </c>
      <c r="AT171" s="231" t="s">
        <v>167</v>
      </c>
      <c r="AU171" s="231" t="s">
        <v>85</v>
      </c>
      <c r="AY171" s="18" t="s">
        <v>165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83</v>
      </c>
      <c r="BK171" s="232">
        <f>ROUND(I171*H171,2)</f>
        <v>0</v>
      </c>
      <c r="BL171" s="18" t="s">
        <v>172</v>
      </c>
      <c r="BM171" s="231" t="s">
        <v>277</v>
      </c>
    </row>
    <row r="172" s="1" customFormat="1">
      <c r="B172" s="39"/>
      <c r="C172" s="40"/>
      <c r="D172" s="233" t="s">
        <v>174</v>
      </c>
      <c r="E172" s="40"/>
      <c r="F172" s="234" t="s">
        <v>278</v>
      </c>
      <c r="G172" s="40"/>
      <c r="H172" s="40"/>
      <c r="I172" s="146"/>
      <c r="J172" s="40"/>
      <c r="K172" s="40"/>
      <c r="L172" s="44"/>
      <c r="M172" s="235"/>
      <c r="N172" s="84"/>
      <c r="O172" s="84"/>
      <c r="P172" s="84"/>
      <c r="Q172" s="84"/>
      <c r="R172" s="84"/>
      <c r="S172" s="84"/>
      <c r="T172" s="85"/>
      <c r="AT172" s="18" t="s">
        <v>174</v>
      </c>
      <c r="AU172" s="18" t="s">
        <v>85</v>
      </c>
    </row>
    <row r="173" s="12" customFormat="1">
      <c r="B173" s="236"/>
      <c r="C173" s="237"/>
      <c r="D173" s="233" t="s">
        <v>176</v>
      </c>
      <c r="E173" s="238" t="s">
        <v>19</v>
      </c>
      <c r="F173" s="239" t="s">
        <v>279</v>
      </c>
      <c r="G173" s="237"/>
      <c r="H173" s="238" t="s">
        <v>19</v>
      </c>
      <c r="I173" s="240"/>
      <c r="J173" s="237"/>
      <c r="K173" s="237"/>
      <c r="L173" s="241"/>
      <c r="M173" s="242"/>
      <c r="N173" s="243"/>
      <c r="O173" s="243"/>
      <c r="P173" s="243"/>
      <c r="Q173" s="243"/>
      <c r="R173" s="243"/>
      <c r="S173" s="243"/>
      <c r="T173" s="244"/>
      <c r="AT173" s="245" t="s">
        <v>176</v>
      </c>
      <c r="AU173" s="245" t="s">
        <v>85</v>
      </c>
      <c r="AV173" s="12" t="s">
        <v>83</v>
      </c>
      <c r="AW173" s="12" t="s">
        <v>37</v>
      </c>
      <c r="AX173" s="12" t="s">
        <v>76</v>
      </c>
      <c r="AY173" s="245" t="s">
        <v>165</v>
      </c>
    </row>
    <row r="174" s="13" customFormat="1">
      <c r="B174" s="246"/>
      <c r="C174" s="247"/>
      <c r="D174" s="233" t="s">
        <v>176</v>
      </c>
      <c r="E174" s="248" t="s">
        <v>19</v>
      </c>
      <c r="F174" s="249" t="s">
        <v>280</v>
      </c>
      <c r="G174" s="247"/>
      <c r="H174" s="250">
        <v>193.66200000000001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AT174" s="256" t="s">
        <v>176</v>
      </c>
      <c r="AU174" s="256" t="s">
        <v>85</v>
      </c>
      <c r="AV174" s="13" t="s">
        <v>85</v>
      </c>
      <c r="AW174" s="13" t="s">
        <v>37</v>
      </c>
      <c r="AX174" s="13" t="s">
        <v>76</v>
      </c>
      <c r="AY174" s="256" t="s">
        <v>165</v>
      </c>
    </row>
    <row r="175" s="14" customFormat="1">
      <c r="B175" s="257"/>
      <c r="C175" s="258"/>
      <c r="D175" s="233" t="s">
        <v>176</v>
      </c>
      <c r="E175" s="259" t="s">
        <v>19</v>
      </c>
      <c r="F175" s="260" t="s">
        <v>181</v>
      </c>
      <c r="G175" s="258"/>
      <c r="H175" s="261">
        <v>193.66200000000001</v>
      </c>
      <c r="I175" s="262"/>
      <c r="J175" s="258"/>
      <c r="K175" s="258"/>
      <c r="L175" s="263"/>
      <c r="M175" s="264"/>
      <c r="N175" s="265"/>
      <c r="O175" s="265"/>
      <c r="P175" s="265"/>
      <c r="Q175" s="265"/>
      <c r="R175" s="265"/>
      <c r="S175" s="265"/>
      <c r="T175" s="266"/>
      <c r="AT175" s="267" t="s">
        <v>176</v>
      </c>
      <c r="AU175" s="267" t="s">
        <v>85</v>
      </c>
      <c r="AV175" s="14" t="s">
        <v>172</v>
      </c>
      <c r="AW175" s="14" t="s">
        <v>37</v>
      </c>
      <c r="AX175" s="14" t="s">
        <v>83</v>
      </c>
      <c r="AY175" s="267" t="s">
        <v>165</v>
      </c>
    </row>
    <row r="176" s="1" customFormat="1" ht="16.5" customHeight="1">
      <c r="B176" s="39"/>
      <c r="C176" s="220" t="s">
        <v>178</v>
      </c>
      <c r="D176" s="220" t="s">
        <v>167</v>
      </c>
      <c r="E176" s="221" t="s">
        <v>281</v>
      </c>
      <c r="F176" s="222" t="s">
        <v>282</v>
      </c>
      <c r="G176" s="223" t="s">
        <v>170</v>
      </c>
      <c r="H176" s="224">
        <v>179.30000000000001</v>
      </c>
      <c r="I176" s="225"/>
      <c r="J176" s="226">
        <f>ROUND(I176*H176,2)</f>
        <v>0</v>
      </c>
      <c r="K176" s="222" t="s">
        <v>171</v>
      </c>
      <c r="L176" s="44"/>
      <c r="M176" s="227" t="s">
        <v>19</v>
      </c>
      <c r="N176" s="228" t="s">
        <v>47</v>
      </c>
      <c r="O176" s="84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AR176" s="231" t="s">
        <v>172</v>
      </c>
      <c r="AT176" s="231" t="s">
        <v>167</v>
      </c>
      <c r="AU176" s="231" t="s">
        <v>85</v>
      </c>
      <c r="AY176" s="18" t="s">
        <v>165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8" t="s">
        <v>83</v>
      </c>
      <c r="BK176" s="232">
        <f>ROUND(I176*H176,2)</f>
        <v>0</v>
      </c>
      <c r="BL176" s="18" t="s">
        <v>172</v>
      </c>
      <c r="BM176" s="231" t="s">
        <v>283</v>
      </c>
    </row>
    <row r="177" s="1" customFormat="1">
      <c r="B177" s="39"/>
      <c r="C177" s="40"/>
      <c r="D177" s="233" t="s">
        <v>174</v>
      </c>
      <c r="E177" s="40"/>
      <c r="F177" s="234" t="s">
        <v>284</v>
      </c>
      <c r="G177" s="40"/>
      <c r="H177" s="40"/>
      <c r="I177" s="146"/>
      <c r="J177" s="40"/>
      <c r="K177" s="40"/>
      <c r="L177" s="44"/>
      <c r="M177" s="235"/>
      <c r="N177" s="84"/>
      <c r="O177" s="84"/>
      <c r="P177" s="84"/>
      <c r="Q177" s="84"/>
      <c r="R177" s="84"/>
      <c r="S177" s="84"/>
      <c r="T177" s="85"/>
      <c r="AT177" s="18" t="s">
        <v>174</v>
      </c>
      <c r="AU177" s="18" t="s">
        <v>85</v>
      </c>
    </row>
    <row r="178" s="12" customFormat="1">
      <c r="B178" s="236"/>
      <c r="C178" s="237"/>
      <c r="D178" s="233" t="s">
        <v>176</v>
      </c>
      <c r="E178" s="238" t="s">
        <v>19</v>
      </c>
      <c r="F178" s="239" t="s">
        <v>285</v>
      </c>
      <c r="G178" s="237"/>
      <c r="H178" s="238" t="s">
        <v>19</v>
      </c>
      <c r="I178" s="240"/>
      <c r="J178" s="237"/>
      <c r="K178" s="237"/>
      <c r="L178" s="241"/>
      <c r="M178" s="242"/>
      <c r="N178" s="243"/>
      <c r="O178" s="243"/>
      <c r="P178" s="243"/>
      <c r="Q178" s="243"/>
      <c r="R178" s="243"/>
      <c r="S178" s="243"/>
      <c r="T178" s="244"/>
      <c r="AT178" s="245" t="s">
        <v>176</v>
      </c>
      <c r="AU178" s="245" t="s">
        <v>85</v>
      </c>
      <c r="AV178" s="12" t="s">
        <v>83</v>
      </c>
      <c r="AW178" s="12" t="s">
        <v>37</v>
      </c>
      <c r="AX178" s="12" t="s">
        <v>76</v>
      </c>
      <c r="AY178" s="245" t="s">
        <v>165</v>
      </c>
    </row>
    <row r="179" s="13" customFormat="1">
      <c r="B179" s="246"/>
      <c r="C179" s="247"/>
      <c r="D179" s="233" t="s">
        <v>176</v>
      </c>
      <c r="E179" s="248" t="s">
        <v>19</v>
      </c>
      <c r="F179" s="249" t="s">
        <v>286</v>
      </c>
      <c r="G179" s="247"/>
      <c r="H179" s="250">
        <v>179.30000000000001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AT179" s="256" t="s">
        <v>176</v>
      </c>
      <c r="AU179" s="256" t="s">
        <v>85</v>
      </c>
      <c r="AV179" s="13" t="s">
        <v>85</v>
      </c>
      <c r="AW179" s="13" t="s">
        <v>37</v>
      </c>
      <c r="AX179" s="13" t="s">
        <v>76</v>
      </c>
      <c r="AY179" s="256" t="s">
        <v>165</v>
      </c>
    </row>
    <row r="180" s="14" customFormat="1">
      <c r="B180" s="257"/>
      <c r="C180" s="258"/>
      <c r="D180" s="233" t="s">
        <v>176</v>
      </c>
      <c r="E180" s="259" t="s">
        <v>19</v>
      </c>
      <c r="F180" s="260" t="s">
        <v>181</v>
      </c>
      <c r="G180" s="258"/>
      <c r="H180" s="261">
        <v>179.30000000000001</v>
      </c>
      <c r="I180" s="262"/>
      <c r="J180" s="258"/>
      <c r="K180" s="258"/>
      <c r="L180" s="263"/>
      <c r="M180" s="264"/>
      <c r="N180" s="265"/>
      <c r="O180" s="265"/>
      <c r="P180" s="265"/>
      <c r="Q180" s="265"/>
      <c r="R180" s="265"/>
      <c r="S180" s="265"/>
      <c r="T180" s="266"/>
      <c r="AT180" s="267" t="s">
        <v>176</v>
      </c>
      <c r="AU180" s="267" t="s">
        <v>85</v>
      </c>
      <c r="AV180" s="14" t="s">
        <v>172</v>
      </c>
      <c r="AW180" s="14" t="s">
        <v>37</v>
      </c>
      <c r="AX180" s="14" t="s">
        <v>83</v>
      </c>
      <c r="AY180" s="267" t="s">
        <v>165</v>
      </c>
    </row>
    <row r="181" s="1" customFormat="1" ht="16.5" customHeight="1">
      <c r="B181" s="39"/>
      <c r="C181" s="220" t="s">
        <v>287</v>
      </c>
      <c r="D181" s="220" t="s">
        <v>167</v>
      </c>
      <c r="E181" s="221" t="s">
        <v>288</v>
      </c>
      <c r="F181" s="222" t="s">
        <v>289</v>
      </c>
      <c r="G181" s="223" t="s">
        <v>170</v>
      </c>
      <c r="H181" s="224">
        <v>104.09999999999999</v>
      </c>
      <c r="I181" s="225"/>
      <c r="J181" s="226">
        <f>ROUND(I181*H181,2)</f>
        <v>0</v>
      </c>
      <c r="K181" s="222" t="s">
        <v>171</v>
      </c>
      <c r="L181" s="44"/>
      <c r="M181" s="227" t="s">
        <v>19</v>
      </c>
      <c r="N181" s="228" t="s">
        <v>47</v>
      </c>
      <c r="O181" s="84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AR181" s="231" t="s">
        <v>172</v>
      </c>
      <c r="AT181" s="231" t="s">
        <v>167</v>
      </c>
      <c r="AU181" s="231" t="s">
        <v>85</v>
      </c>
      <c r="AY181" s="18" t="s">
        <v>165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8" t="s">
        <v>83</v>
      </c>
      <c r="BK181" s="232">
        <f>ROUND(I181*H181,2)</f>
        <v>0</v>
      </c>
      <c r="BL181" s="18" t="s">
        <v>172</v>
      </c>
      <c r="BM181" s="231" t="s">
        <v>290</v>
      </c>
    </row>
    <row r="182" s="1" customFormat="1">
      <c r="B182" s="39"/>
      <c r="C182" s="40"/>
      <c r="D182" s="233" t="s">
        <v>174</v>
      </c>
      <c r="E182" s="40"/>
      <c r="F182" s="234" t="s">
        <v>291</v>
      </c>
      <c r="G182" s="40"/>
      <c r="H182" s="40"/>
      <c r="I182" s="146"/>
      <c r="J182" s="40"/>
      <c r="K182" s="40"/>
      <c r="L182" s="44"/>
      <c r="M182" s="235"/>
      <c r="N182" s="84"/>
      <c r="O182" s="84"/>
      <c r="P182" s="84"/>
      <c r="Q182" s="84"/>
      <c r="R182" s="84"/>
      <c r="S182" s="84"/>
      <c r="T182" s="85"/>
      <c r="AT182" s="18" t="s">
        <v>174</v>
      </c>
      <c r="AU182" s="18" t="s">
        <v>85</v>
      </c>
    </row>
    <row r="183" s="12" customFormat="1">
      <c r="B183" s="236"/>
      <c r="C183" s="237"/>
      <c r="D183" s="233" t="s">
        <v>176</v>
      </c>
      <c r="E183" s="238" t="s">
        <v>19</v>
      </c>
      <c r="F183" s="239" t="s">
        <v>292</v>
      </c>
      <c r="G183" s="237"/>
      <c r="H183" s="238" t="s">
        <v>19</v>
      </c>
      <c r="I183" s="240"/>
      <c r="J183" s="237"/>
      <c r="K183" s="237"/>
      <c r="L183" s="241"/>
      <c r="M183" s="242"/>
      <c r="N183" s="243"/>
      <c r="O183" s="243"/>
      <c r="P183" s="243"/>
      <c r="Q183" s="243"/>
      <c r="R183" s="243"/>
      <c r="S183" s="243"/>
      <c r="T183" s="244"/>
      <c r="AT183" s="245" t="s">
        <v>176</v>
      </c>
      <c r="AU183" s="245" t="s">
        <v>85</v>
      </c>
      <c r="AV183" s="12" t="s">
        <v>83</v>
      </c>
      <c r="AW183" s="12" t="s">
        <v>37</v>
      </c>
      <c r="AX183" s="12" t="s">
        <v>76</v>
      </c>
      <c r="AY183" s="245" t="s">
        <v>165</v>
      </c>
    </row>
    <row r="184" s="13" customFormat="1">
      <c r="B184" s="246"/>
      <c r="C184" s="247"/>
      <c r="D184" s="233" t="s">
        <v>176</v>
      </c>
      <c r="E184" s="248" t="s">
        <v>19</v>
      </c>
      <c r="F184" s="249" t="s">
        <v>293</v>
      </c>
      <c r="G184" s="247"/>
      <c r="H184" s="250">
        <v>104.09999999999999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AT184" s="256" t="s">
        <v>176</v>
      </c>
      <c r="AU184" s="256" t="s">
        <v>85</v>
      </c>
      <c r="AV184" s="13" t="s">
        <v>85</v>
      </c>
      <c r="AW184" s="13" t="s">
        <v>37</v>
      </c>
      <c r="AX184" s="13" t="s">
        <v>76</v>
      </c>
      <c r="AY184" s="256" t="s">
        <v>165</v>
      </c>
    </row>
    <row r="185" s="14" customFormat="1">
      <c r="B185" s="257"/>
      <c r="C185" s="258"/>
      <c r="D185" s="233" t="s">
        <v>176</v>
      </c>
      <c r="E185" s="259" t="s">
        <v>19</v>
      </c>
      <c r="F185" s="260" t="s">
        <v>181</v>
      </c>
      <c r="G185" s="258"/>
      <c r="H185" s="261">
        <v>104.09999999999999</v>
      </c>
      <c r="I185" s="262"/>
      <c r="J185" s="258"/>
      <c r="K185" s="258"/>
      <c r="L185" s="263"/>
      <c r="M185" s="264"/>
      <c r="N185" s="265"/>
      <c r="O185" s="265"/>
      <c r="P185" s="265"/>
      <c r="Q185" s="265"/>
      <c r="R185" s="265"/>
      <c r="S185" s="265"/>
      <c r="T185" s="266"/>
      <c r="AT185" s="267" t="s">
        <v>176</v>
      </c>
      <c r="AU185" s="267" t="s">
        <v>85</v>
      </c>
      <c r="AV185" s="14" t="s">
        <v>172</v>
      </c>
      <c r="AW185" s="14" t="s">
        <v>37</v>
      </c>
      <c r="AX185" s="14" t="s">
        <v>83</v>
      </c>
      <c r="AY185" s="267" t="s">
        <v>165</v>
      </c>
    </row>
    <row r="186" s="1" customFormat="1" ht="16.5" customHeight="1">
      <c r="B186" s="39"/>
      <c r="C186" s="220" t="s">
        <v>294</v>
      </c>
      <c r="D186" s="220" t="s">
        <v>167</v>
      </c>
      <c r="E186" s="221" t="s">
        <v>295</v>
      </c>
      <c r="F186" s="222" t="s">
        <v>296</v>
      </c>
      <c r="G186" s="223" t="s">
        <v>170</v>
      </c>
      <c r="H186" s="224">
        <v>104.09999999999999</v>
      </c>
      <c r="I186" s="225"/>
      <c r="J186" s="226">
        <f>ROUND(I186*H186,2)</f>
        <v>0</v>
      </c>
      <c r="K186" s="222" t="s">
        <v>171</v>
      </c>
      <c r="L186" s="44"/>
      <c r="M186" s="227" t="s">
        <v>19</v>
      </c>
      <c r="N186" s="228" t="s">
        <v>47</v>
      </c>
      <c r="O186" s="84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AR186" s="231" t="s">
        <v>172</v>
      </c>
      <c r="AT186" s="231" t="s">
        <v>167</v>
      </c>
      <c r="AU186" s="231" t="s">
        <v>85</v>
      </c>
      <c r="AY186" s="18" t="s">
        <v>165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8" t="s">
        <v>83</v>
      </c>
      <c r="BK186" s="232">
        <f>ROUND(I186*H186,2)</f>
        <v>0</v>
      </c>
      <c r="BL186" s="18" t="s">
        <v>172</v>
      </c>
      <c r="BM186" s="231" t="s">
        <v>297</v>
      </c>
    </row>
    <row r="187" s="1" customFormat="1">
      <c r="B187" s="39"/>
      <c r="C187" s="40"/>
      <c r="D187" s="233" t="s">
        <v>174</v>
      </c>
      <c r="E187" s="40"/>
      <c r="F187" s="234" t="s">
        <v>298</v>
      </c>
      <c r="G187" s="40"/>
      <c r="H187" s="40"/>
      <c r="I187" s="146"/>
      <c r="J187" s="40"/>
      <c r="K187" s="40"/>
      <c r="L187" s="44"/>
      <c r="M187" s="235"/>
      <c r="N187" s="84"/>
      <c r="O187" s="84"/>
      <c r="P187" s="84"/>
      <c r="Q187" s="84"/>
      <c r="R187" s="84"/>
      <c r="S187" s="84"/>
      <c r="T187" s="85"/>
      <c r="AT187" s="18" t="s">
        <v>174</v>
      </c>
      <c r="AU187" s="18" t="s">
        <v>85</v>
      </c>
    </row>
    <row r="188" s="12" customFormat="1">
      <c r="B188" s="236"/>
      <c r="C188" s="237"/>
      <c r="D188" s="233" t="s">
        <v>176</v>
      </c>
      <c r="E188" s="238" t="s">
        <v>19</v>
      </c>
      <c r="F188" s="239" t="s">
        <v>299</v>
      </c>
      <c r="G188" s="237"/>
      <c r="H188" s="238" t="s">
        <v>19</v>
      </c>
      <c r="I188" s="240"/>
      <c r="J188" s="237"/>
      <c r="K188" s="237"/>
      <c r="L188" s="241"/>
      <c r="M188" s="242"/>
      <c r="N188" s="243"/>
      <c r="O188" s="243"/>
      <c r="P188" s="243"/>
      <c r="Q188" s="243"/>
      <c r="R188" s="243"/>
      <c r="S188" s="243"/>
      <c r="T188" s="244"/>
      <c r="AT188" s="245" t="s">
        <v>176</v>
      </c>
      <c r="AU188" s="245" t="s">
        <v>85</v>
      </c>
      <c r="AV188" s="12" t="s">
        <v>83</v>
      </c>
      <c r="AW188" s="12" t="s">
        <v>37</v>
      </c>
      <c r="AX188" s="12" t="s">
        <v>76</v>
      </c>
      <c r="AY188" s="245" t="s">
        <v>165</v>
      </c>
    </row>
    <row r="189" s="13" customFormat="1">
      <c r="B189" s="246"/>
      <c r="C189" s="247"/>
      <c r="D189" s="233" t="s">
        <v>176</v>
      </c>
      <c r="E189" s="248" t="s">
        <v>19</v>
      </c>
      <c r="F189" s="249" t="s">
        <v>293</v>
      </c>
      <c r="G189" s="247"/>
      <c r="H189" s="250">
        <v>104.09999999999999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AT189" s="256" t="s">
        <v>176</v>
      </c>
      <c r="AU189" s="256" t="s">
        <v>85</v>
      </c>
      <c r="AV189" s="13" t="s">
        <v>85</v>
      </c>
      <c r="AW189" s="13" t="s">
        <v>37</v>
      </c>
      <c r="AX189" s="13" t="s">
        <v>76</v>
      </c>
      <c r="AY189" s="256" t="s">
        <v>165</v>
      </c>
    </row>
    <row r="190" s="14" customFormat="1">
      <c r="B190" s="257"/>
      <c r="C190" s="258"/>
      <c r="D190" s="233" t="s">
        <v>176</v>
      </c>
      <c r="E190" s="259" t="s">
        <v>19</v>
      </c>
      <c r="F190" s="260" t="s">
        <v>181</v>
      </c>
      <c r="G190" s="258"/>
      <c r="H190" s="261">
        <v>104.09999999999999</v>
      </c>
      <c r="I190" s="262"/>
      <c r="J190" s="258"/>
      <c r="K190" s="258"/>
      <c r="L190" s="263"/>
      <c r="M190" s="264"/>
      <c r="N190" s="265"/>
      <c r="O190" s="265"/>
      <c r="P190" s="265"/>
      <c r="Q190" s="265"/>
      <c r="R190" s="265"/>
      <c r="S190" s="265"/>
      <c r="T190" s="266"/>
      <c r="AT190" s="267" t="s">
        <v>176</v>
      </c>
      <c r="AU190" s="267" t="s">
        <v>85</v>
      </c>
      <c r="AV190" s="14" t="s">
        <v>172</v>
      </c>
      <c r="AW190" s="14" t="s">
        <v>37</v>
      </c>
      <c r="AX190" s="14" t="s">
        <v>83</v>
      </c>
      <c r="AY190" s="267" t="s">
        <v>165</v>
      </c>
    </row>
    <row r="191" s="1" customFormat="1" ht="16.5" customHeight="1">
      <c r="B191" s="39"/>
      <c r="C191" s="268" t="s">
        <v>300</v>
      </c>
      <c r="D191" s="268" t="s">
        <v>268</v>
      </c>
      <c r="E191" s="269" t="s">
        <v>301</v>
      </c>
      <c r="F191" s="270" t="s">
        <v>302</v>
      </c>
      <c r="G191" s="271" t="s">
        <v>303</v>
      </c>
      <c r="H191" s="272">
        <v>3.1230000000000002</v>
      </c>
      <c r="I191" s="273"/>
      <c r="J191" s="274">
        <f>ROUND(I191*H191,2)</f>
        <v>0</v>
      </c>
      <c r="K191" s="270" t="s">
        <v>171</v>
      </c>
      <c r="L191" s="275"/>
      <c r="M191" s="276" t="s">
        <v>19</v>
      </c>
      <c r="N191" s="277" t="s">
        <v>47</v>
      </c>
      <c r="O191" s="84"/>
      <c r="P191" s="229">
        <f>O191*H191</f>
        <v>0</v>
      </c>
      <c r="Q191" s="229">
        <v>0.001</v>
      </c>
      <c r="R191" s="229">
        <f>Q191*H191</f>
        <v>0.0031230000000000003</v>
      </c>
      <c r="S191" s="229">
        <v>0</v>
      </c>
      <c r="T191" s="230">
        <f>S191*H191</f>
        <v>0</v>
      </c>
      <c r="AR191" s="231" t="s">
        <v>224</v>
      </c>
      <c r="AT191" s="231" t="s">
        <v>268</v>
      </c>
      <c r="AU191" s="231" t="s">
        <v>85</v>
      </c>
      <c r="AY191" s="18" t="s">
        <v>165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8" t="s">
        <v>83</v>
      </c>
      <c r="BK191" s="232">
        <f>ROUND(I191*H191,2)</f>
        <v>0</v>
      </c>
      <c r="BL191" s="18" t="s">
        <v>172</v>
      </c>
      <c r="BM191" s="231" t="s">
        <v>304</v>
      </c>
    </row>
    <row r="192" s="1" customFormat="1">
      <c r="B192" s="39"/>
      <c r="C192" s="40"/>
      <c r="D192" s="233" t="s">
        <v>174</v>
      </c>
      <c r="E192" s="40"/>
      <c r="F192" s="234" t="s">
        <v>302</v>
      </c>
      <c r="G192" s="40"/>
      <c r="H192" s="40"/>
      <c r="I192" s="146"/>
      <c r="J192" s="40"/>
      <c r="K192" s="40"/>
      <c r="L192" s="44"/>
      <c r="M192" s="235"/>
      <c r="N192" s="84"/>
      <c r="O192" s="84"/>
      <c r="P192" s="84"/>
      <c r="Q192" s="84"/>
      <c r="R192" s="84"/>
      <c r="S192" s="84"/>
      <c r="T192" s="85"/>
      <c r="AT192" s="18" t="s">
        <v>174</v>
      </c>
      <c r="AU192" s="18" t="s">
        <v>85</v>
      </c>
    </row>
    <row r="193" s="12" customFormat="1">
      <c r="B193" s="236"/>
      <c r="C193" s="237"/>
      <c r="D193" s="233" t="s">
        <v>176</v>
      </c>
      <c r="E193" s="238" t="s">
        <v>19</v>
      </c>
      <c r="F193" s="239" t="s">
        <v>305</v>
      </c>
      <c r="G193" s="237"/>
      <c r="H193" s="238" t="s">
        <v>19</v>
      </c>
      <c r="I193" s="240"/>
      <c r="J193" s="237"/>
      <c r="K193" s="237"/>
      <c r="L193" s="241"/>
      <c r="M193" s="242"/>
      <c r="N193" s="243"/>
      <c r="O193" s="243"/>
      <c r="P193" s="243"/>
      <c r="Q193" s="243"/>
      <c r="R193" s="243"/>
      <c r="S193" s="243"/>
      <c r="T193" s="244"/>
      <c r="AT193" s="245" t="s">
        <v>176</v>
      </c>
      <c r="AU193" s="245" t="s">
        <v>85</v>
      </c>
      <c r="AV193" s="12" t="s">
        <v>83</v>
      </c>
      <c r="AW193" s="12" t="s">
        <v>37</v>
      </c>
      <c r="AX193" s="12" t="s">
        <v>76</v>
      </c>
      <c r="AY193" s="245" t="s">
        <v>165</v>
      </c>
    </row>
    <row r="194" s="13" customFormat="1">
      <c r="B194" s="246"/>
      <c r="C194" s="247"/>
      <c r="D194" s="233" t="s">
        <v>176</v>
      </c>
      <c r="E194" s="248" t="s">
        <v>19</v>
      </c>
      <c r="F194" s="249" t="s">
        <v>306</v>
      </c>
      <c r="G194" s="247"/>
      <c r="H194" s="250">
        <v>3.1230000000000002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AT194" s="256" t="s">
        <v>176</v>
      </c>
      <c r="AU194" s="256" t="s">
        <v>85</v>
      </c>
      <c r="AV194" s="13" t="s">
        <v>85</v>
      </c>
      <c r="AW194" s="13" t="s">
        <v>37</v>
      </c>
      <c r="AX194" s="13" t="s">
        <v>76</v>
      </c>
      <c r="AY194" s="256" t="s">
        <v>165</v>
      </c>
    </row>
    <row r="195" s="14" customFormat="1">
      <c r="B195" s="257"/>
      <c r="C195" s="258"/>
      <c r="D195" s="233" t="s">
        <v>176</v>
      </c>
      <c r="E195" s="259" t="s">
        <v>19</v>
      </c>
      <c r="F195" s="260" t="s">
        <v>181</v>
      </c>
      <c r="G195" s="258"/>
      <c r="H195" s="261">
        <v>3.1230000000000002</v>
      </c>
      <c r="I195" s="262"/>
      <c r="J195" s="258"/>
      <c r="K195" s="258"/>
      <c r="L195" s="263"/>
      <c r="M195" s="264"/>
      <c r="N195" s="265"/>
      <c r="O195" s="265"/>
      <c r="P195" s="265"/>
      <c r="Q195" s="265"/>
      <c r="R195" s="265"/>
      <c r="S195" s="265"/>
      <c r="T195" s="266"/>
      <c r="AT195" s="267" t="s">
        <v>176</v>
      </c>
      <c r="AU195" s="267" t="s">
        <v>85</v>
      </c>
      <c r="AV195" s="14" t="s">
        <v>172</v>
      </c>
      <c r="AW195" s="14" t="s">
        <v>37</v>
      </c>
      <c r="AX195" s="14" t="s">
        <v>83</v>
      </c>
      <c r="AY195" s="267" t="s">
        <v>165</v>
      </c>
    </row>
    <row r="196" s="11" customFormat="1" ht="22.8" customHeight="1">
      <c r="B196" s="204"/>
      <c r="C196" s="205"/>
      <c r="D196" s="206" t="s">
        <v>75</v>
      </c>
      <c r="E196" s="218" t="s">
        <v>247</v>
      </c>
      <c r="F196" s="218" t="s">
        <v>307</v>
      </c>
      <c r="G196" s="205"/>
      <c r="H196" s="205"/>
      <c r="I196" s="208"/>
      <c r="J196" s="219">
        <f>BK196</f>
        <v>0</v>
      </c>
      <c r="K196" s="205"/>
      <c r="L196" s="210"/>
      <c r="M196" s="211"/>
      <c r="N196" s="212"/>
      <c r="O196" s="212"/>
      <c r="P196" s="213">
        <f>SUM(P197:P248)</f>
        <v>0</v>
      </c>
      <c r="Q196" s="212"/>
      <c r="R196" s="213">
        <f>SUM(R197:R248)</f>
        <v>0</v>
      </c>
      <c r="S196" s="212"/>
      <c r="T196" s="214">
        <f>SUM(T197:T248)</f>
        <v>0</v>
      </c>
      <c r="AR196" s="215" t="s">
        <v>83</v>
      </c>
      <c r="AT196" s="216" t="s">
        <v>75</v>
      </c>
      <c r="AU196" s="216" t="s">
        <v>83</v>
      </c>
      <c r="AY196" s="215" t="s">
        <v>165</v>
      </c>
      <c r="BK196" s="217">
        <f>SUM(BK197:BK248)</f>
        <v>0</v>
      </c>
    </row>
    <row r="197" s="1" customFormat="1" ht="16.5" customHeight="1">
      <c r="B197" s="39"/>
      <c r="C197" s="220" t="s">
        <v>308</v>
      </c>
      <c r="D197" s="220" t="s">
        <v>167</v>
      </c>
      <c r="E197" s="221" t="s">
        <v>309</v>
      </c>
      <c r="F197" s="222" t="s">
        <v>310</v>
      </c>
      <c r="G197" s="223" t="s">
        <v>170</v>
      </c>
      <c r="H197" s="224">
        <v>3</v>
      </c>
      <c r="I197" s="225"/>
      <c r="J197" s="226">
        <f>ROUND(I197*H197,2)</f>
        <v>0</v>
      </c>
      <c r="K197" s="222" t="s">
        <v>171</v>
      </c>
      <c r="L197" s="44"/>
      <c r="M197" s="227" t="s">
        <v>19</v>
      </c>
      <c r="N197" s="228" t="s">
        <v>47</v>
      </c>
      <c r="O197" s="84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AR197" s="231" t="s">
        <v>172</v>
      </c>
      <c r="AT197" s="231" t="s">
        <v>167</v>
      </c>
      <c r="AU197" s="231" t="s">
        <v>85</v>
      </c>
      <c r="AY197" s="18" t="s">
        <v>165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8" t="s">
        <v>83</v>
      </c>
      <c r="BK197" s="232">
        <f>ROUND(I197*H197,2)</f>
        <v>0</v>
      </c>
      <c r="BL197" s="18" t="s">
        <v>172</v>
      </c>
      <c r="BM197" s="231" t="s">
        <v>311</v>
      </c>
    </row>
    <row r="198" s="1" customFormat="1">
      <c r="B198" s="39"/>
      <c r="C198" s="40"/>
      <c r="D198" s="233" t="s">
        <v>174</v>
      </c>
      <c r="E198" s="40"/>
      <c r="F198" s="234" t="s">
        <v>312</v>
      </c>
      <c r="G198" s="40"/>
      <c r="H198" s="40"/>
      <c r="I198" s="146"/>
      <c r="J198" s="40"/>
      <c r="K198" s="40"/>
      <c r="L198" s="44"/>
      <c r="M198" s="235"/>
      <c r="N198" s="84"/>
      <c r="O198" s="84"/>
      <c r="P198" s="84"/>
      <c r="Q198" s="84"/>
      <c r="R198" s="84"/>
      <c r="S198" s="84"/>
      <c r="T198" s="85"/>
      <c r="AT198" s="18" t="s">
        <v>174</v>
      </c>
      <c r="AU198" s="18" t="s">
        <v>85</v>
      </c>
    </row>
    <row r="199" s="12" customFormat="1">
      <c r="B199" s="236"/>
      <c r="C199" s="237"/>
      <c r="D199" s="233" t="s">
        <v>176</v>
      </c>
      <c r="E199" s="238" t="s">
        <v>19</v>
      </c>
      <c r="F199" s="239" t="s">
        <v>313</v>
      </c>
      <c r="G199" s="237"/>
      <c r="H199" s="238" t="s">
        <v>19</v>
      </c>
      <c r="I199" s="240"/>
      <c r="J199" s="237"/>
      <c r="K199" s="237"/>
      <c r="L199" s="241"/>
      <c r="M199" s="242"/>
      <c r="N199" s="243"/>
      <c r="O199" s="243"/>
      <c r="P199" s="243"/>
      <c r="Q199" s="243"/>
      <c r="R199" s="243"/>
      <c r="S199" s="243"/>
      <c r="T199" s="244"/>
      <c r="AT199" s="245" t="s">
        <v>176</v>
      </c>
      <c r="AU199" s="245" t="s">
        <v>85</v>
      </c>
      <c r="AV199" s="12" t="s">
        <v>83</v>
      </c>
      <c r="AW199" s="12" t="s">
        <v>37</v>
      </c>
      <c r="AX199" s="12" t="s">
        <v>76</v>
      </c>
      <c r="AY199" s="245" t="s">
        <v>165</v>
      </c>
    </row>
    <row r="200" s="13" customFormat="1">
      <c r="B200" s="246"/>
      <c r="C200" s="247"/>
      <c r="D200" s="233" t="s">
        <v>176</v>
      </c>
      <c r="E200" s="248" t="s">
        <v>19</v>
      </c>
      <c r="F200" s="249" t="s">
        <v>188</v>
      </c>
      <c r="G200" s="247"/>
      <c r="H200" s="250">
        <v>3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AT200" s="256" t="s">
        <v>176</v>
      </c>
      <c r="AU200" s="256" t="s">
        <v>85</v>
      </c>
      <c r="AV200" s="13" t="s">
        <v>85</v>
      </c>
      <c r="AW200" s="13" t="s">
        <v>37</v>
      </c>
      <c r="AX200" s="13" t="s">
        <v>76</v>
      </c>
      <c r="AY200" s="256" t="s">
        <v>165</v>
      </c>
    </row>
    <row r="201" s="14" customFormat="1">
      <c r="B201" s="257"/>
      <c r="C201" s="258"/>
      <c r="D201" s="233" t="s">
        <v>176</v>
      </c>
      <c r="E201" s="259" t="s">
        <v>19</v>
      </c>
      <c r="F201" s="260" t="s">
        <v>181</v>
      </c>
      <c r="G201" s="258"/>
      <c r="H201" s="261">
        <v>3</v>
      </c>
      <c r="I201" s="262"/>
      <c r="J201" s="258"/>
      <c r="K201" s="258"/>
      <c r="L201" s="263"/>
      <c r="M201" s="264"/>
      <c r="N201" s="265"/>
      <c r="O201" s="265"/>
      <c r="P201" s="265"/>
      <c r="Q201" s="265"/>
      <c r="R201" s="265"/>
      <c r="S201" s="265"/>
      <c r="T201" s="266"/>
      <c r="AT201" s="267" t="s">
        <v>176</v>
      </c>
      <c r="AU201" s="267" t="s">
        <v>85</v>
      </c>
      <c r="AV201" s="14" t="s">
        <v>172</v>
      </c>
      <c r="AW201" s="14" t="s">
        <v>37</v>
      </c>
      <c r="AX201" s="14" t="s">
        <v>83</v>
      </c>
      <c r="AY201" s="267" t="s">
        <v>165</v>
      </c>
    </row>
    <row r="202" s="1" customFormat="1" ht="16.5" customHeight="1">
      <c r="B202" s="39"/>
      <c r="C202" s="220" t="s">
        <v>7</v>
      </c>
      <c r="D202" s="220" t="s">
        <v>167</v>
      </c>
      <c r="E202" s="221" t="s">
        <v>314</v>
      </c>
      <c r="F202" s="222" t="s">
        <v>315</v>
      </c>
      <c r="G202" s="223" t="s">
        <v>219</v>
      </c>
      <c r="H202" s="224">
        <v>0.35999999999999999</v>
      </c>
      <c r="I202" s="225"/>
      <c r="J202" s="226">
        <f>ROUND(I202*H202,2)</f>
        <v>0</v>
      </c>
      <c r="K202" s="222" t="s">
        <v>171</v>
      </c>
      <c r="L202" s="44"/>
      <c r="M202" s="227" t="s">
        <v>19</v>
      </c>
      <c r="N202" s="228" t="s">
        <v>47</v>
      </c>
      <c r="O202" s="84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AR202" s="231" t="s">
        <v>172</v>
      </c>
      <c r="AT202" s="231" t="s">
        <v>167</v>
      </c>
      <c r="AU202" s="231" t="s">
        <v>85</v>
      </c>
      <c r="AY202" s="18" t="s">
        <v>165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8" t="s">
        <v>83</v>
      </c>
      <c r="BK202" s="232">
        <f>ROUND(I202*H202,2)</f>
        <v>0</v>
      </c>
      <c r="BL202" s="18" t="s">
        <v>172</v>
      </c>
      <c r="BM202" s="231" t="s">
        <v>316</v>
      </c>
    </row>
    <row r="203" s="1" customFormat="1">
      <c r="B203" s="39"/>
      <c r="C203" s="40"/>
      <c r="D203" s="233" t="s">
        <v>174</v>
      </c>
      <c r="E203" s="40"/>
      <c r="F203" s="234" t="s">
        <v>317</v>
      </c>
      <c r="G203" s="40"/>
      <c r="H203" s="40"/>
      <c r="I203" s="146"/>
      <c r="J203" s="40"/>
      <c r="K203" s="40"/>
      <c r="L203" s="44"/>
      <c r="M203" s="235"/>
      <c r="N203" s="84"/>
      <c r="O203" s="84"/>
      <c r="P203" s="84"/>
      <c r="Q203" s="84"/>
      <c r="R203" s="84"/>
      <c r="S203" s="84"/>
      <c r="T203" s="85"/>
      <c r="AT203" s="18" t="s">
        <v>174</v>
      </c>
      <c r="AU203" s="18" t="s">
        <v>85</v>
      </c>
    </row>
    <row r="204" s="12" customFormat="1">
      <c r="B204" s="236"/>
      <c r="C204" s="237"/>
      <c r="D204" s="233" t="s">
        <v>176</v>
      </c>
      <c r="E204" s="238" t="s">
        <v>19</v>
      </c>
      <c r="F204" s="239" t="s">
        <v>318</v>
      </c>
      <c r="G204" s="237"/>
      <c r="H204" s="238" t="s">
        <v>19</v>
      </c>
      <c r="I204" s="240"/>
      <c r="J204" s="237"/>
      <c r="K204" s="237"/>
      <c r="L204" s="241"/>
      <c r="M204" s="242"/>
      <c r="N204" s="243"/>
      <c r="O204" s="243"/>
      <c r="P204" s="243"/>
      <c r="Q204" s="243"/>
      <c r="R204" s="243"/>
      <c r="S204" s="243"/>
      <c r="T204" s="244"/>
      <c r="AT204" s="245" t="s">
        <v>176</v>
      </c>
      <c r="AU204" s="245" t="s">
        <v>85</v>
      </c>
      <c r="AV204" s="12" t="s">
        <v>83</v>
      </c>
      <c r="AW204" s="12" t="s">
        <v>37</v>
      </c>
      <c r="AX204" s="12" t="s">
        <v>76</v>
      </c>
      <c r="AY204" s="245" t="s">
        <v>165</v>
      </c>
    </row>
    <row r="205" s="13" customFormat="1">
      <c r="B205" s="246"/>
      <c r="C205" s="247"/>
      <c r="D205" s="233" t="s">
        <v>176</v>
      </c>
      <c r="E205" s="248" t="s">
        <v>19</v>
      </c>
      <c r="F205" s="249" t="s">
        <v>319</v>
      </c>
      <c r="G205" s="247"/>
      <c r="H205" s="250">
        <v>0.059999999999999998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AT205" s="256" t="s">
        <v>176</v>
      </c>
      <c r="AU205" s="256" t="s">
        <v>85</v>
      </c>
      <c r="AV205" s="13" t="s">
        <v>85</v>
      </c>
      <c r="AW205" s="13" t="s">
        <v>37</v>
      </c>
      <c r="AX205" s="13" t="s">
        <v>76</v>
      </c>
      <c r="AY205" s="256" t="s">
        <v>165</v>
      </c>
    </row>
    <row r="206" s="13" customFormat="1">
      <c r="B206" s="246"/>
      <c r="C206" s="247"/>
      <c r="D206" s="233" t="s">
        <v>176</v>
      </c>
      <c r="E206" s="248" t="s">
        <v>19</v>
      </c>
      <c r="F206" s="249" t="s">
        <v>320</v>
      </c>
      <c r="G206" s="247"/>
      <c r="H206" s="250">
        <v>0.29999999999999999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AT206" s="256" t="s">
        <v>176</v>
      </c>
      <c r="AU206" s="256" t="s">
        <v>85</v>
      </c>
      <c r="AV206" s="13" t="s">
        <v>85</v>
      </c>
      <c r="AW206" s="13" t="s">
        <v>37</v>
      </c>
      <c r="AX206" s="13" t="s">
        <v>76</v>
      </c>
      <c r="AY206" s="256" t="s">
        <v>165</v>
      </c>
    </row>
    <row r="207" s="14" customFormat="1">
      <c r="B207" s="257"/>
      <c r="C207" s="258"/>
      <c r="D207" s="233" t="s">
        <v>176</v>
      </c>
      <c r="E207" s="259" t="s">
        <v>19</v>
      </c>
      <c r="F207" s="260" t="s">
        <v>181</v>
      </c>
      <c r="G207" s="258"/>
      <c r="H207" s="261">
        <v>0.35999999999999999</v>
      </c>
      <c r="I207" s="262"/>
      <c r="J207" s="258"/>
      <c r="K207" s="258"/>
      <c r="L207" s="263"/>
      <c r="M207" s="264"/>
      <c r="N207" s="265"/>
      <c r="O207" s="265"/>
      <c r="P207" s="265"/>
      <c r="Q207" s="265"/>
      <c r="R207" s="265"/>
      <c r="S207" s="265"/>
      <c r="T207" s="266"/>
      <c r="AT207" s="267" t="s">
        <v>176</v>
      </c>
      <c r="AU207" s="267" t="s">
        <v>85</v>
      </c>
      <c r="AV207" s="14" t="s">
        <v>172</v>
      </c>
      <c r="AW207" s="14" t="s">
        <v>37</v>
      </c>
      <c r="AX207" s="14" t="s">
        <v>83</v>
      </c>
      <c r="AY207" s="267" t="s">
        <v>165</v>
      </c>
    </row>
    <row r="208" s="1" customFormat="1" ht="16.5" customHeight="1">
      <c r="B208" s="39"/>
      <c r="C208" s="220" t="s">
        <v>321</v>
      </c>
      <c r="D208" s="220" t="s">
        <v>167</v>
      </c>
      <c r="E208" s="221" t="s">
        <v>322</v>
      </c>
      <c r="F208" s="222" t="s">
        <v>323</v>
      </c>
      <c r="G208" s="223" t="s">
        <v>324</v>
      </c>
      <c r="H208" s="224">
        <v>2</v>
      </c>
      <c r="I208" s="225"/>
      <c r="J208" s="226">
        <f>ROUND(I208*H208,2)</f>
        <v>0</v>
      </c>
      <c r="K208" s="222" t="s">
        <v>171</v>
      </c>
      <c r="L208" s="44"/>
      <c r="M208" s="227" t="s">
        <v>19</v>
      </c>
      <c r="N208" s="228" t="s">
        <v>47</v>
      </c>
      <c r="O208" s="84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AR208" s="231" t="s">
        <v>172</v>
      </c>
      <c r="AT208" s="231" t="s">
        <v>167</v>
      </c>
      <c r="AU208" s="231" t="s">
        <v>85</v>
      </c>
      <c r="AY208" s="18" t="s">
        <v>165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8" t="s">
        <v>83</v>
      </c>
      <c r="BK208" s="232">
        <f>ROUND(I208*H208,2)</f>
        <v>0</v>
      </c>
      <c r="BL208" s="18" t="s">
        <v>172</v>
      </c>
      <c r="BM208" s="231" t="s">
        <v>325</v>
      </c>
    </row>
    <row r="209" s="1" customFormat="1">
      <c r="B209" s="39"/>
      <c r="C209" s="40"/>
      <c r="D209" s="233" t="s">
        <v>174</v>
      </c>
      <c r="E209" s="40"/>
      <c r="F209" s="234" t="s">
        <v>326</v>
      </c>
      <c r="G209" s="40"/>
      <c r="H209" s="40"/>
      <c r="I209" s="146"/>
      <c r="J209" s="40"/>
      <c r="K209" s="40"/>
      <c r="L209" s="44"/>
      <c r="M209" s="235"/>
      <c r="N209" s="84"/>
      <c r="O209" s="84"/>
      <c r="P209" s="84"/>
      <c r="Q209" s="84"/>
      <c r="R209" s="84"/>
      <c r="S209" s="84"/>
      <c r="T209" s="85"/>
      <c r="AT209" s="18" t="s">
        <v>174</v>
      </c>
      <c r="AU209" s="18" t="s">
        <v>85</v>
      </c>
    </row>
    <row r="210" s="12" customFormat="1">
      <c r="B210" s="236"/>
      <c r="C210" s="237"/>
      <c r="D210" s="233" t="s">
        <v>176</v>
      </c>
      <c r="E210" s="238" t="s">
        <v>19</v>
      </c>
      <c r="F210" s="239" t="s">
        <v>327</v>
      </c>
      <c r="G210" s="237"/>
      <c r="H210" s="238" t="s">
        <v>19</v>
      </c>
      <c r="I210" s="240"/>
      <c r="J210" s="237"/>
      <c r="K210" s="237"/>
      <c r="L210" s="241"/>
      <c r="M210" s="242"/>
      <c r="N210" s="243"/>
      <c r="O210" s="243"/>
      <c r="P210" s="243"/>
      <c r="Q210" s="243"/>
      <c r="R210" s="243"/>
      <c r="S210" s="243"/>
      <c r="T210" s="244"/>
      <c r="AT210" s="245" t="s">
        <v>176</v>
      </c>
      <c r="AU210" s="245" t="s">
        <v>85</v>
      </c>
      <c r="AV210" s="12" t="s">
        <v>83</v>
      </c>
      <c r="AW210" s="12" t="s">
        <v>37</v>
      </c>
      <c r="AX210" s="12" t="s">
        <v>76</v>
      </c>
      <c r="AY210" s="245" t="s">
        <v>165</v>
      </c>
    </row>
    <row r="211" s="13" customFormat="1">
      <c r="B211" s="246"/>
      <c r="C211" s="247"/>
      <c r="D211" s="233" t="s">
        <v>176</v>
      </c>
      <c r="E211" s="248" t="s">
        <v>19</v>
      </c>
      <c r="F211" s="249" t="s">
        <v>85</v>
      </c>
      <c r="G211" s="247"/>
      <c r="H211" s="250">
        <v>2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AT211" s="256" t="s">
        <v>176</v>
      </c>
      <c r="AU211" s="256" t="s">
        <v>85</v>
      </c>
      <c r="AV211" s="13" t="s">
        <v>85</v>
      </c>
      <c r="AW211" s="13" t="s">
        <v>37</v>
      </c>
      <c r="AX211" s="13" t="s">
        <v>76</v>
      </c>
      <c r="AY211" s="256" t="s">
        <v>165</v>
      </c>
    </row>
    <row r="212" s="14" customFormat="1">
      <c r="B212" s="257"/>
      <c r="C212" s="258"/>
      <c r="D212" s="233" t="s">
        <v>176</v>
      </c>
      <c r="E212" s="259" t="s">
        <v>19</v>
      </c>
      <c r="F212" s="260" t="s">
        <v>181</v>
      </c>
      <c r="G212" s="258"/>
      <c r="H212" s="261">
        <v>2</v>
      </c>
      <c r="I212" s="262"/>
      <c r="J212" s="258"/>
      <c r="K212" s="258"/>
      <c r="L212" s="263"/>
      <c r="M212" s="264"/>
      <c r="N212" s="265"/>
      <c r="O212" s="265"/>
      <c r="P212" s="265"/>
      <c r="Q212" s="265"/>
      <c r="R212" s="265"/>
      <c r="S212" s="265"/>
      <c r="T212" s="266"/>
      <c r="AT212" s="267" t="s">
        <v>176</v>
      </c>
      <c r="AU212" s="267" t="s">
        <v>85</v>
      </c>
      <c r="AV212" s="14" t="s">
        <v>172</v>
      </c>
      <c r="AW212" s="14" t="s">
        <v>37</v>
      </c>
      <c r="AX212" s="14" t="s">
        <v>83</v>
      </c>
      <c r="AY212" s="267" t="s">
        <v>165</v>
      </c>
    </row>
    <row r="213" s="1" customFormat="1" ht="16.5" customHeight="1">
      <c r="B213" s="39"/>
      <c r="C213" s="220" t="s">
        <v>328</v>
      </c>
      <c r="D213" s="220" t="s">
        <v>167</v>
      </c>
      <c r="E213" s="221" t="s">
        <v>329</v>
      </c>
      <c r="F213" s="222" t="s">
        <v>330</v>
      </c>
      <c r="G213" s="223" t="s">
        <v>324</v>
      </c>
      <c r="H213" s="224">
        <v>1</v>
      </c>
      <c r="I213" s="225"/>
      <c r="J213" s="226">
        <f>ROUND(I213*H213,2)</f>
        <v>0</v>
      </c>
      <c r="K213" s="222" t="s">
        <v>171</v>
      </c>
      <c r="L213" s="44"/>
      <c r="M213" s="227" t="s">
        <v>19</v>
      </c>
      <c r="N213" s="228" t="s">
        <v>47</v>
      </c>
      <c r="O213" s="84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AR213" s="231" t="s">
        <v>172</v>
      </c>
      <c r="AT213" s="231" t="s">
        <v>167</v>
      </c>
      <c r="AU213" s="231" t="s">
        <v>85</v>
      </c>
      <c r="AY213" s="18" t="s">
        <v>165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8" t="s">
        <v>83</v>
      </c>
      <c r="BK213" s="232">
        <f>ROUND(I213*H213,2)</f>
        <v>0</v>
      </c>
      <c r="BL213" s="18" t="s">
        <v>172</v>
      </c>
      <c r="BM213" s="231" t="s">
        <v>331</v>
      </c>
    </row>
    <row r="214" s="1" customFormat="1">
      <c r="B214" s="39"/>
      <c r="C214" s="40"/>
      <c r="D214" s="233" t="s">
        <v>174</v>
      </c>
      <c r="E214" s="40"/>
      <c r="F214" s="234" t="s">
        <v>332</v>
      </c>
      <c r="G214" s="40"/>
      <c r="H214" s="40"/>
      <c r="I214" s="146"/>
      <c r="J214" s="40"/>
      <c r="K214" s="40"/>
      <c r="L214" s="44"/>
      <c r="M214" s="235"/>
      <c r="N214" s="84"/>
      <c r="O214" s="84"/>
      <c r="P214" s="84"/>
      <c r="Q214" s="84"/>
      <c r="R214" s="84"/>
      <c r="S214" s="84"/>
      <c r="T214" s="85"/>
      <c r="AT214" s="18" t="s">
        <v>174</v>
      </c>
      <c r="AU214" s="18" t="s">
        <v>85</v>
      </c>
    </row>
    <row r="215" s="12" customFormat="1">
      <c r="B215" s="236"/>
      <c r="C215" s="237"/>
      <c r="D215" s="233" t="s">
        <v>176</v>
      </c>
      <c r="E215" s="238" t="s">
        <v>19</v>
      </c>
      <c r="F215" s="239" t="s">
        <v>333</v>
      </c>
      <c r="G215" s="237"/>
      <c r="H215" s="238" t="s">
        <v>19</v>
      </c>
      <c r="I215" s="240"/>
      <c r="J215" s="237"/>
      <c r="K215" s="237"/>
      <c r="L215" s="241"/>
      <c r="M215" s="242"/>
      <c r="N215" s="243"/>
      <c r="O215" s="243"/>
      <c r="P215" s="243"/>
      <c r="Q215" s="243"/>
      <c r="R215" s="243"/>
      <c r="S215" s="243"/>
      <c r="T215" s="244"/>
      <c r="AT215" s="245" t="s">
        <v>176</v>
      </c>
      <c r="AU215" s="245" t="s">
        <v>85</v>
      </c>
      <c r="AV215" s="12" t="s">
        <v>83</v>
      </c>
      <c r="AW215" s="12" t="s">
        <v>37</v>
      </c>
      <c r="AX215" s="12" t="s">
        <v>76</v>
      </c>
      <c r="AY215" s="245" t="s">
        <v>165</v>
      </c>
    </row>
    <row r="216" s="13" customFormat="1">
      <c r="B216" s="246"/>
      <c r="C216" s="247"/>
      <c r="D216" s="233" t="s">
        <v>176</v>
      </c>
      <c r="E216" s="248" t="s">
        <v>19</v>
      </c>
      <c r="F216" s="249" t="s">
        <v>83</v>
      </c>
      <c r="G216" s="247"/>
      <c r="H216" s="250">
        <v>1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AT216" s="256" t="s">
        <v>176</v>
      </c>
      <c r="AU216" s="256" t="s">
        <v>85</v>
      </c>
      <c r="AV216" s="13" t="s">
        <v>85</v>
      </c>
      <c r="AW216" s="13" t="s">
        <v>37</v>
      </c>
      <c r="AX216" s="13" t="s">
        <v>76</v>
      </c>
      <c r="AY216" s="256" t="s">
        <v>165</v>
      </c>
    </row>
    <row r="217" s="14" customFormat="1">
      <c r="B217" s="257"/>
      <c r="C217" s="258"/>
      <c r="D217" s="233" t="s">
        <v>176</v>
      </c>
      <c r="E217" s="259" t="s">
        <v>19</v>
      </c>
      <c r="F217" s="260" t="s">
        <v>181</v>
      </c>
      <c r="G217" s="258"/>
      <c r="H217" s="261">
        <v>1</v>
      </c>
      <c r="I217" s="262"/>
      <c r="J217" s="258"/>
      <c r="K217" s="258"/>
      <c r="L217" s="263"/>
      <c r="M217" s="264"/>
      <c r="N217" s="265"/>
      <c r="O217" s="265"/>
      <c r="P217" s="265"/>
      <c r="Q217" s="265"/>
      <c r="R217" s="265"/>
      <c r="S217" s="265"/>
      <c r="T217" s="266"/>
      <c r="AT217" s="267" t="s">
        <v>176</v>
      </c>
      <c r="AU217" s="267" t="s">
        <v>85</v>
      </c>
      <c r="AV217" s="14" t="s">
        <v>172</v>
      </c>
      <c r="AW217" s="14" t="s">
        <v>37</v>
      </c>
      <c r="AX217" s="14" t="s">
        <v>83</v>
      </c>
      <c r="AY217" s="267" t="s">
        <v>165</v>
      </c>
    </row>
    <row r="218" s="1" customFormat="1" ht="16.5" customHeight="1">
      <c r="B218" s="39"/>
      <c r="C218" s="220" t="s">
        <v>334</v>
      </c>
      <c r="D218" s="220" t="s">
        <v>167</v>
      </c>
      <c r="E218" s="221" t="s">
        <v>335</v>
      </c>
      <c r="F218" s="222" t="s">
        <v>336</v>
      </c>
      <c r="G218" s="223" t="s">
        <v>324</v>
      </c>
      <c r="H218" s="224">
        <v>2</v>
      </c>
      <c r="I218" s="225"/>
      <c r="J218" s="226">
        <f>ROUND(I218*H218,2)</f>
        <v>0</v>
      </c>
      <c r="K218" s="222" t="s">
        <v>171</v>
      </c>
      <c r="L218" s="44"/>
      <c r="M218" s="227" t="s">
        <v>19</v>
      </c>
      <c r="N218" s="228" t="s">
        <v>47</v>
      </c>
      <c r="O218" s="84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AR218" s="231" t="s">
        <v>172</v>
      </c>
      <c r="AT218" s="231" t="s">
        <v>167</v>
      </c>
      <c r="AU218" s="231" t="s">
        <v>85</v>
      </c>
      <c r="AY218" s="18" t="s">
        <v>165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8" t="s">
        <v>83</v>
      </c>
      <c r="BK218" s="232">
        <f>ROUND(I218*H218,2)</f>
        <v>0</v>
      </c>
      <c r="BL218" s="18" t="s">
        <v>172</v>
      </c>
      <c r="BM218" s="231" t="s">
        <v>337</v>
      </c>
    </row>
    <row r="219" s="1" customFormat="1">
      <c r="B219" s="39"/>
      <c r="C219" s="40"/>
      <c r="D219" s="233" t="s">
        <v>174</v>
      </c>
      <c r="E219" s="40"/>
      <c r="F219" s="234" t="s">
        <v>338</v>
      </c>
      <c r="G219" s="40"/>
      <c r="H219" s="40"/>
      <c r="I219" s="146"/>
      <c r="J219" s="40"/>
      <c r="K219" s="40"/>
      <c r="L219" s="44"/>
      <c r="M219" s="235"/>
      <c r="N219" s="84"/>
      <c r="O219" s="84"/>
      <c r="P219" s="84"/>
      <c r="Q219" s="84"/>
      <c r="R219" s="84"/>
      <c r="S219" s="84"/>
      <c r="T219" s="85"/>
      <c r="AT219" s="18" t="s">
        <v>174</v>
      </c>
      <c r="AU219" s="18" t="s">
        <v>85</v>
      </c>
    </row>
    <row r="220" s="12" customFormat="1">
      <c r="B220" s="236"/>
      <c r="C220" s="237"/>
      <c r="D220" s="233" t="s">
        <v>176</v>
      </c>
      <c r="E220" s="238" t="s">
        <v>19</v>
      </c>
      <c r="F220" s="239" t="s">
        <v>339</v>
      </c>
      <c r="G220" s="237"/>
      <c r="H220" s="238" t="s">
        <v>19</v>
      </c>
      <c r="I220" s="240"/>
      <c r="J220" s="237"/>
      <c r="K220" s="237"/>
      <c r="L220" s="241"/>
      <c r="M220" s="242"/>
      <c r="N220" s="243"/>
      <c r="O220" s="243"/>
      <c r="P220" s="243"/>
      <c r="Q220" s="243"/>
      <c r="R220" s="243"/>
      <c r="S220" s="243"/>
      <c r="T220" s="244"/>
      <c r="AT220" s="245" t="s">
        <v>176</v>
      </c>
      <c r="AU220" s="245" t="s">
        <v>85</v>
      </c>
      <c r="AV220" s="12" t="s">
        <v>83</v>
      </c>
      <c r="AW220" s="12" t="s">
        <v>37</v>
      </c>
      <c r="AX220" s="12" t="s">
        <v>76</v>
      </c>
      <c r="AY220" s="245" t="s">
        <v>165</v>
      </c>
    </row>
    <row r="221" s="13" customFormat="1">
      <c r="B221" s="246"/>
      <c r="C221" s="247"/>
      <c r="D221" s="233" t="s">
        <v>176</v>
      </c>
      <c r="E221" s="248" t="s">
        <v>19</v>
      </c>
      <c r="F221" s="249" t="s">
        <v>85</v>
      </c>
      <c r="G221" s="247"/>
      <c r="H221" s="250">
        <v>2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AT221" s="256" t="s">
        <v>176</v>
      </c>
      <c r="AU221" s="256" t="s">
        <v>85</v>
      </c>
      <c r="AV221" s="13" t="s">
        <v>85</v>
      </c>
      <c r="AW221" s="13" t="s">
        <v>37</v>
      </c>
      <c r="AX221" s="13" t="s">
        <v>76</v>
      </c>
      <c r="AY221" s="256" t="s">
        <v>165</v>
      </c>
    </row>
    <row r="222" s="14" customFormat="1">
      <c r="B222" s="257"/>
      <c r="C222" s="258"/>
      <c r="D222" s="233" t="s">
        <v>176</v>
      </c>
      <c r="E222" s="259" t="s">
        <v>19</v>
      </c>
      <c r="F222" s="260" t="s">
        <v>181</v>
      </c>
      <c r="G222" s="258"/>
      <c r="H222" s="261">
        <v>2</v>
      </c>
      <c r="I222" s="262"/>
      <c r="J222" s="258"/>
      <c r="K222" s="258"/>
      <c r="L222" s="263"/>
      <c r="M222" s="264"/>
      <c r="N222" s="265"/>
      <c r="O222" s="265"/>
      <c r="P222" s="265"/>
      <c r="Q222" s="265"/>
      <c r="R222" s="265"/>
      <c r="S222" s="265"/>
      <c r="T222" s="266"/>
      <c r="AT222" s="267" t="s">
        <v>176</v>
      </c>
      <c r="AU222" s="267" t="s">
        <v>85</v>
      </c>
      <c r="AV222" s="14" t="s">
        <v>172</v>
      </c>
      <c r="AW222" s="14" t="s">
        <v>37</v>
      </c>
      <c r="AX222" s="14" t="s">
        <v>83</v>
      </c>
      <c r="AY222" s="267" t="s">
        <v>165</v>
      </c>
    </row>
    <row r="223" s="1" customFormat="1" ht="16.5" customHeight="1">
      <c r="B223" s="39"/>
      <c r="C223" s="220" t="s">
        <v>340</v>
      </c>
      <c r="D223" s="220" t="s">
        <v>167</v>
      </c>
      <c r="E223" s="221" t="s">
        <v>341</v>
      </c>
      <c r="F223" s="222" t="s">
        <v>342</v>
      </c>
      <c r="G223" s="223" t="s">
        <v>324</v>
      </c>
      <c r="H223" s="224">
        <v>2</v>
      </c>
      <c r="I223" s="225"/>
      <c r="J223" s="226">
        <f>ROUND(I223*H223,2)</f>
        <v>0</v>
      </c>
      <c r="K223" s="222" t="s">
        <v>171</v>
      </c>
      <c r="L223" s="44"/>
      <c r="M223" s="227" t="s">
        <v>19</v>
      </c>
      <c r="N223" s="228" t="s">
        <v>47</v>
      </c>
      <c r="O223" s="84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AR223" s="231" t="s">
        <v>172</v>
      </c>
      <c r="AT223" s="231" t="s">
        <v>167</v>
      </c>
      <c r="AU223" s="231" t="s">
        <v>85</v>
      </c>
      <c r="AY223" s="18" t="s">
        <v>165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8" t="s">
        <v>83</v>
      </c>
      <c r="BK223" s="232">
        <f>ROUND(I223*H223,2)</f>
        <v>0</v>
      </c>
      <c r="BL223" s="18" t="s">
        <v>172</v>
      </c>
      <c r="BM223" s="231" t="s">
        <v>343</v>
      </c>
    </row>
    <row r="224" s="1" customFormat="1">
      <c r="B224" s="39"/>
      <c r="C224" s="40"/>
      <c r="D224" s="233" t="s">
        <v>174</v>
      </c>
      <c r="E224" s="40"/>
      <c r="F224" s="234" t="s">
        <v>344</v>
      </c>
      <c r="G224" s="40"/>
      <c r="H224" s="40"/>
      <c r="I224" s="146"/>
      <c r="J224" s="40"/>
      <c r="K224" s="40"/>
      <c r="L224" s="44"/>
      <c r="M224" s="235"/>
      <c r="N224" s="84"/>
      <c r="O224" s="84"/>
      <c r="P224" s="84"/>
      <c r="Q224" s="84"/>
      <c r="R224" s="84"/>
      <c r="S224" s="84"/>
      <c r="T224" s="85"/>
      <c r="AT224" s="18" t="s">
        <v>174</v>
      </c>
      <c r="AU224" s="18" t="s">
        <v>85</v>
      </c>
    </row>
    <row r="225" s="12" customFormat="1">
      <c r="B225" s="236"/>
      <c r="C225" s="237"/>
      <c r="D225" s="233" t="s">
        <v>176</v>
      </c>
      <c r="E225" s="238" t="s">
        <v>19</v>
      </c>
      <c r="F225" s="239" t="s">
        <v>345</v>
      </c>
      <c r="G225" s="237"/>
      <c r="H225" s="238" t="s">
        <v>19</v>
      </c>
      <c r="I225" s="240"/>
      <c r="J225" s="237"/>
      <c r="K225" s="237"/>
      <c r="L225" s="241"/>
      <c r="M225" s="242"/>
      <c r="N225" s="243"/>
      <c r="O225" s="243"/>
      <c r="P225" s="243"/>
      <c r="Q225" s="243"/>
      <c r="R225" s="243"/>
      <c r="S225" s="243"/>
      <c r="T225" s="244"/>
      <c r="AT225" s="245" t="s">
        <v>176</v>
      </c>
      <c r="AU225" s="245" t="s">
        <v>85</v>
      </c>
      <c r="AV225" s="12" t="s">
        <v>83</v>
      </c>
      <c r="AW225" s="12" t="s">
        <v>37</v>
      </c>
      <c r="AX225" s="12" t="s">
        <v>76</v>
      </c>
      <c r="AY225" s="245" t="s">
        <v>165</v>
      </c>
    </row>
    <row r="226" s="13" customFormat="1">
      <c r="B226" s="246"/>
      <c r="C226" s="247"/>
      <c r="D226" s="233" t="s">
        <v>176</v>
      </c>
      <c r="E226" s="248" t="s">
        <v>19</v>
      </c>
      <c r="F226" s="249" t="s">
        <v>85</v>
      </c>
      <c r="G226" s="247"/>
      <c r="H226" s="250">
        <v>2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AT226" s="256" t="s">
        <v>176</v>
      </c>
      <c r="AU226" s="256" t="s">
        <v>85</v>
      </c>
      <c r="AV226" s="13" t="s">
        <v>85</v>
      </c>
      <c r="AW226" s="13" t="s">
        <v>37</v>
      </c>
      <c r="AX226" s="13" t="s">
        <v>76</v>
      </c>
      <c r="AY226" s="256" t="s">
        <v>165</v>
      </c>
    </row>
    <row r="227" s="14" customFormat="1">
      <c r="B227" s="257"/>
      <c r="C227" s="258"/>
      <c r="D227" s="233" t="s">
        <v>176</v>
      </c>
      <c r="E227" s="259" t="s">
        <v>19</v>
      </c>
      <c r="F227" s="260" t="s">
        <v>181</v>
      </c>
      <c r="G227" s="258"/>
      <c r="H227" s="261">
        <v>2</v>
      </c>
      <c r="I227" s="262"/>
      <c r="J227" s="258"/>
      <c r="K227" s="258"/>
      <c r="L227" s="263"/>
      <c r="M227" s="264"/>
      <c r="N227" s="265"/>
      <c r="O227" s="265"/>
      <c r="P227" s="265"/>
      <c r="Q227" s="265"/>
      <c r="R227" s="265"/>
      <c r="S227" s="265"/>
      <c r="T227" s="266"/>
      <c r="AT227" s="267" t="s">
        <v>176</v>
      </c>
      <c r="AU227" s="267" t="s">
        <v>85</v>
      </c>
      <c r="AV227" s="14" t="s">
        <v>172</v>
      </c>
      <c r="AW227" s="14" t="s">
        <v>37</v>
      </c>
      <c r="AX227" s="14" t="s">
        <v>83</v>
      </c>
      <c r="AY227" s="267" t="s">
        <v>165</v>
      </c>
    </row>
    <row r="228" s="1" customFormat="1" ht="16.5" customHeight="1">
      <c r="B228" s="39"/>
      <c r="C228" s="220" t="s">
        <v>346</v>
      </c>
      <c r="D228" s="220" t="s">
        <v>167</v>
      </c>
      <c r="E228" s="221" t="s">
        <v>347</v>
      </c>
      <c r="F228" s="222" t="s">
        <v>348</v>
      </c>
      <c r="G228" s="223" t="s">
        <v>324</v>
      </c>
      <c r="H228" s="224">
        <v>1</v>
      </c>
      <c r="I228" s="225"/>
      <c r="J228" s="226">
        <f>ROUND(I228*H228,2)</f>
        <v>0</v>
      </c>
      <c r="K228" s="222" t="s">
        <v>171</v>
      </c>
      <c r="L228" s="44"/>
      <c r="M228" s="227" t="s">
        <v>19</v>
      </c>
      <c r="N228" s="228" t="s">
        <v>47</v>
      </c>
      <c r="O228" s="84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AR228" s="231" t="s">
        <v>172</v>
      </c>
      <c r="AT228" s="231" t="s">
        <v>167</v>
      </c>
      <c r="AU228" s="231" t="s">
        <v>85</v>
      </c>
      <c r="AY228" s="18" t="s">
        <v>165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8" t="s">
        <v>83</v>
      </c>
      <c r="BK228" s="232">
        <f>ROUND(I228*H228,2)</f>
        <v>0</v>
      </c>
      <c r="BL228" s="18" t="s">
        <v>172</v>
      </c>
      <c r="BM228" s="231" t="s">
        <v>349</v>
      </c>
    </row>
    <row r="229" s="1" customFormat="1">
      <c r="B229" s="39"/>
      <c r="C229" s="40"/>
      <c r="D229" s="233" t="s">
        <v>174</v>
      </c>
      <c r="E229" s="40"/>
      <c r="F229" s="234" t="s">
        <v>350</v>
      </c>
      <c r="G229" s="40"/>
      <c r="H229" s="40"/>
      <c r="I229" s="146"/>
      <c r="J229" s="40"/>
      <c r="K229" s="40"/>
      <c r="L229" s="44"/>
      <c r="M229" s="235"/>
      <c r="N229" s="84"/>
      <c r="O229" s="84"/>
      <c r="P229" s="84"/>
      <c r="Q229" s="84"/>
      <c r="R229" s="84"/>
      <c r="S229" s="84"/>
      <c r="T229" s="85"/>
      <c r="AT229" s="18" t="s">
        <v>174</v>
      </c>
      <c r="AU229" s="18" t="s">
        <v>85</v>
      </c>
    </row>
    <row r="230" s="12" customFormat="1">
      <c r="B230" s="236"/>
      <c r="C230" s="237"/>
      <c r="D230" s="233" t="s">
        <v>176</v>
      </c>
      <c r="E230" s="238" t="s">
        <v>19</v>
      </c>
      <c r="F230" s="239" t="s">
        <v>351</v>
      </c>
      <c r="G230" s="237"/>
      <c r="H230" s="238" t="s">
        <v>19</v>
      </c>
      <c r="I230" s="240"/>
      <c r="J230" s="237"/>
      <c r="K230" s="237"/>
      <c r="L230" s="241"/>
      <c r="M230" s="242"/>
      <c r="N230" s="243"/>
      <c r="O230" s="243"/>
      <c r="P230" s="243"/>
      <c r="Q230" s="243"/>
      <c r="R230" s="243"/>
      <c r="S230" s="243"/>
      <c r="T230" s="244"/>
      <c r="AT230" s="245" t="s">
        <v>176</v>
      </c>
      <c r="AU230" s="245" t="s">
        <v>85</v>
      </c>
      <c r="AV230" s="12" t="s">
        <v>83</v>
      </c>
      <c r="AW230" s="12" t="s">
        <v>37</v>
      </c>
      <c r="AX230" s="12" t="s">
        <v>76</v>
      </c>
      <c r="AY230" s="245" t="s">
        <v>165</v>
      </c>
    </row>
    <row r="231" s="13" customFormat="1">
      <c r="B231" s="246"/>
      <c r="C231" s="247"/>
      <c r="D231" s="233" t="s">
        <v>176</v>
      </c>
      <c r="E231" s="248" t="s">
        <v>19</v>
      </c>
      <c r="F231" s="249" t="s">
        <v>83</v>
      </c>
      <c r="G231" s="247"/>
      <c r="H231" s="250">
        <v>1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AT231" s="256" t="s">
        <v>176</v>
      </c>
      <c r="AU231" s="256" t="s">
        <v>85</v>
      </c>
      <c r="AV231" s="13" t="s">
        <v>85</v>
      </c>
      <c r="AW231" s="13" t="s">
        <v>37</v>
      </c>
      <c r="AX231" s="13" t="s">
        <v>76</v>
      </c>
      <c r="AY231" s="256" t="s">
        <v>165</v>
      </c>
    </row>
    <row r="232" s="14" customFormat="1">
      <c r="B232" s="257"/>
      <c r="C232" s="258"/>
      <c r="D232" s="233" t="s">
        <v>176</v>
      </c>
      <c r="E232" s="259" t="s">
        <v>19</v>
      </c>
      <c r="F232" s="260" t="s">
        <v>181</v>
      </c>
      <c r="G232" s="258"/>
      <c r="H232" s="261">
        <v>1</v>
      </c>
      <c r="I232" s="262"/>
      <c r="J232" s="258"/>
      <c r="K232" s="258"/>
      <c r="L232" s="263"/>
      <c r="M232" s="264"/>
      <c r="N232" s="265"/>
      <c r="O232" s="265"/>
      <c r="P232" s="265"/>
      <c r="Q232" s="265"/>
      <c r="R232" s="265"/>
      <c r="S232" s="265"/>
      <c r="T232" s="266"/>
      <c r="AT232" s="267" t="s">
        <v>176</v>
      </c>
      <c r="AU232" s="267" t="s">
        <v>85</v>
      </c>
      <c r="AV232" s="14" t="s">
        <v>172</v>
      </c>
      <c r="AW232" s="14" t="s">
        <v>37</v>
      </c>
      <c r="AX232" s="14" t="s">
        <v>83</v>
      </c>
      <c r="AY232" s="267" t="s">
        <v>165</v>
      </c>
    </row>
    <row r="233" s="1" customFormat="1" ht="16.5" customHeight="1">
      <c r="B233" s="39"/>
      <c r="C233" s="220" t="s">
        <v>352</v>
      </c>
      <c r="D233" s="220" t="s">
        <v>167</v>
      </c>
      <c r="E233" s="221" t="s">
        <v>353</v>
      </c>
      <c r="F233" s="222" t="s">
        <v>354</v>
      </c>
      <c r="G233" s="223" t="s">
        <v>170</v>
      </c>
      <c r="H233" s="224">
        <v>3</v>
      </c>
      <c r="I233" s="225"/>
      <c r="J233" s="226">
        <f>ROUND(I233*H233,2)</f>
        <v>0</v>
      </c>
      <c r="K233" s="222" t="s">
        <v>171</v>
      </c>
      <c r="L233" s="44"/>
      <c r="M233" s="227" t="s">
        <v>19</v>
      </c>
      <c r="N233" s="228" t="s">
        <v>47</v>
      </c>
      <c r="O233" s="84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AR233" s="231" t="s">
        <v>172</v>
      </c>
      <c r="AT233" s="231" t="s">
        <v>167</v>
      </c>
      <c r="AU233" s="231" t="s">
        <v>85</v>
      </c>
      <c r="AY233" s="18" t="s">
        <v>165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8" t="s">
        <v>83</v>
      </c>
      <c r="BK233" s="232">
        <f>ROUND(I233*H233,2)</f>
        <v>0</v>
      </c>
      <c r="BL233" s="18" t="s">
        <v>172</v>
      </c>
      <c r="BM233" s="231" t="s">
        <v>355</v>
      </c>
    </row>
    <row r="234" s="1" customFormat="1">
      <c r="B234" s="39"/>
      <c r="C234" s="40"/>
      <c r="D234" s="233" t="s">
        <v>174</v>
      </c>
      <c r="E234" s="40"/>
      <c r="F234" s="234" t="s">
        <v>356</v>
      </c>
      <c r="G234" s="40"/>
      <c r="H234" s="40"/>
      <c r="I234" s="146"/>
      <c r="J234" s="40"/>
      <c r="K234" s="40"/>
      <c r="L234" s="44"/>
      <c r="M234" s="235"/>
      <c r="N234" s="84"/>
      <c r="O234" s="84"/>
      <c r="P234" s="84"/>
      <c r="Q234" s="84"/>
      <c r="R234" s="84"/>
      <c r="S234" s="84"/>
      <c r="T234" s="85"/>
      <c r="AT234" s="18" t="s">
        <v>174</v>
      </c>
      <c r="AU234" s="18" t="s">
        <v>85</v>
      </c>
    </row>
    <row r="235" s="12" customFormat="1">
      <c r="B235" s="236"/>
      <c r="C235" s="237"/>
      <c r="D235" s="233" t="s">
        <v>176</v>
      </c>
      <c r="E235" s="238" t="s">
        <v>19</v>
      </c>
      <c r="F235" s="239" t="s">
        <v>357</v>
      </c>
      <c r="G235" s="237"/>
      <c r="H235" s="238" t="s">
        <v>19</v>
      </c>
      <c r="I235" s="240"/>
      <c r="J235" s="237"/>
      <c r="K235" s="237"/>
      <c r="L235" s="241"/>
      <c r="M235" s="242"/>
      <c r="N235" s="243"/>
      <c r="O235" s="243"/>
      <c r="P235" s="243"/>
      <c r="Q235" s="243"/>
      <c r="R235" s="243"/>
      <c r="S235" s="243"/>
      <c r="T235" s="244"/>
      <c r="AT235" s="245" t="s">
        <v>176</v>
      </c>
      <c r="AU235" s="245" t="s">
        <v>85</v>
      </c>
      <c r="AV235" s="12" t="s">
        <v>83</v>
      </c>
      <c r="AW235" s="12" t="s">
        <v>37</v>
      </c>
      <c r="AX235" s="12" t="s">
        <v>76</v>
      </c>
      <c r="AY235" s="245" t="s">
        <v>165</v>
      </c>
    </row>
    <row r="236" s="13" customFormat="1">
      <c r="B236" s="246"/>
      <c r="C236" s="247"/>
      <c r="D236" s="233" t="s">
        <v>176</v>
      </c>
      <c r="E236" s="248" t="s">
        <v>19</v>
      </c>
      <c r="F236" s="249" t="s">
        <v>188</v>
      </c>
      <c r="G236" s="247"/>
      <c r="H236" s="250">
        <v>3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AT236" s="256" t="s">
        <v>176</v>
      </c>
      <c r="AU236" s="256" t="s">
        <v>85</v>
      </c>
      <c r="AV236" s="13" t="s">
        <v>85</v>
      </c>
      <c r="AW236" s="13" t="s">
        <v>37</v>
      </c>
      <c r="AX236" s="13" t="s">
        <v>76</v>
      </c>
      <c r="AY236" s="256" t="s">
        <v>165</v>
      </c>
    </row>
    <row r="237" s="14" customFormat="1">
      <c r="B237" s="257"/>
      <c r="C237" s="258"/>
      <c r="D237" s="233" t="s">
        <v>176</v>
      </c>
      <c r="E237" s="259" t="s">
        <v>19</v>
      </c>
      <c r="F237" s="260" t="s">
        <v>181</v>
      </c>
      <c r="G237" s="258"/>
      <c r="H237" s="261">
        <v>3</v>
      </c>
      <c r="I237" s="262"/>
      <c r="J237" s="258"/>
      <c r="K237" s="258"/>
      <c r="L237" s="263"/>
      <c r="M237" s="264"/>
      <c r="N237" s="265"/>
      <c r="O237" s="265"/>
      <c r="P237" s="265"/>
      <c r="Q237" s="265"/>
      <c r="R237" s="265"/>
      <c r="S237" s="265"/>
      <c r="T237" s="266"/>
      <c r="AT237" s="267" t="s">
        <v>176</v>
      </c>
      <c r="AU237" s="267" t="s">
        <v>85</v>
      </c>
      <c r="AV237" s="14" t="s">
        <v>172</v>
      </c>
      <c r="AW237" s="14" t="s">
        <v>37</v>
      </c>
      <c r="AX237" s="14" t="s">
        <v>83</v>
      </c>
      <c r="AY237" s="267" t="s">
        <v>165</v>
      </c>
    </row>
    <row r="238" s="1" customFormat="1" ht="16.5" customHeight="1">
      <c r="B238" s="39"/>
      <c r="C238" s="220" t="s">
        <v>358</v>
      </c>
      <c r="D238" s="220" t="s">
        <v>167</v>
      </c>
      <c r="E238" s="221" t="s">
        <v>359</v>
      </c>
      <c r="F238" s="222" t="s">
        <v>360</v>
      </c>
      <c r="G238" s="223" t="s">
        <v>324</v>
      </c>
      <c r="H238" s="224">
        <v>1</v>
      </c>
      <c r="I238" s="225"/>
      <c r="J238" s="226">
        <f>ROUND(I238*H238,2)</f>
        <v>0</v>
      </c>
      <c r="K238" s="222" t="s">
        <v>171</v>
      </c>
      <c r="L238" s="44"/>
      <c r="M238" s="227" t="s">
        <v>19</v>
      </c>
      <c r="N238" s="228" t="s">
        <v>47</v>
      </c>
      <c r="O238" s="84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AR238" s="231" t="s">
        <v>172</v>
      </c>
      <c r="AT238" s="231" t="s">
        <v>167</v>
      </c>
      <c r="AU238" s="231" t="s">
        <v>85</v>
      </c>
      <c r="AY238" s="18" t="s">
        <v>165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8" t="s">
        <v>83</v>
      </c>
      <c r="BK238" s="232">
        <f>ROUND(I238*H238,2)</f>
        <v>0</v>
      </c>
      <c r="BL238" s="18" t="s">
        <v>172</v>
      </c>
      <c r="BM238" s="231" t="s">
        <v>361</v>
      </c>
    </row>
    <row r="239" s="1" customFormat="1">
      <c r="B239" s="39"/>
      <c r="C239" s="40"/>
      <c r="D239" s="233" t="s">
        <v>174</v>
      </c>
      <c r="E239" s="40"/>
      <c r="F239" s="234" t="s">
        <v>362</v>
      </c>
      <c r="G239" s="40"/>
      <c r="H239" s="40"/>
      <c r="I239" s="146"/>
      <c r="J239" s="40"/>
      <c r="K239" s="40"/>
      <c r="L239" s="44"/>
      <c r="M239" s="235"/>
      <c r="N239" s="84"/>
      <c r="O239" s="84"/>
      <c r="P239" s="84"/>
      <c r="Q239" s="84"/>
      <c r="R239" s="84"/>
      <c r="S239" s="84"/>
      <c r="T239" s="85"/>
      <c r="AT239" s="18" t="s">
        <v>174</v>
      </c>
      <c r="AU239" s="18" t="s">
        <v>85</v>
      </c>
    </row>
    <row r="240" s="12" customFormat="1">
      <c r="B240" s="236"/>
      <c r="C240" s="237"/>
      <c r="D240" s="233" t="s">
        <v>176</v>
      </c>
      <c r="E240" s="238" t="s">
        <v>19</v>
      </c>
      <c r="F240" s="239" t="s">
        <v>363</v>
      </c>
      <c r="G240" s="237"/>
      <c r="H240" s="238" t="s">
        <v>19</v>
      </c>
      <c r="I240" s="240"/>
      <c r="J240" s="237"/>
      <c r="K240" s="237"/>
      <c r="L240" s="241"/>
      <c r="M240" s="242"/>
      <c r="N240" s="243"/>
      <c r="O240" s="243"/>
      <c r="P240" s="243"/>
      <c r="Q240" s="243"/>
      <c r="R240" s="243"/>
      <c r="S240" s="243"/>
      <c r="T240" s="244"/>
      <c r="AT240" s="245" t="s">
        <v>176</v>
      </c>
      <c r="AU240" s="245" t="s">
        <v>85</v>
      </c>
      <c r="AV240" s="12" t="s">
        <v>83</v>
      </c>
      <c r="AW240" s="12" t="s">
        <v>37</v>
      </c>
      <c r="AX240" s="12" t="s">
        <v>76</v>
      </c>
      <c r="AY240" s="245" t="s">
        <v>165</v>
      </c>
    </row>
    <row r="241" s="13" customFormat="1">
      <c r="B241" s="246"/>
      <c r="C241" s="247"/>
      <c r="D241" s="233" t="s">
        <v>176</v>
      </c>
      <c r="E241" s="248" t="s">
        <v>19</v>
      </c>
      <c r="F241" s="249" t="s">
        <v>83</v>
      </c>
      <c r="G241" s="247"/>
      <c r="H241" s="250">
        <v>1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AT241" s="256" t="s">
        <v>176</v>
      </c>
      <c r="AU241" s="256" t="s">
        <v>85</v>
      </c>
      <c r="AV241" s="13" t="s">
        <v>85</v>
      </c>
      <c r="AW241" s="13" t="s">
        <v>37</v>
      </c>
      <c r="AX241" s="13" t="s">
        <v>76</v>
      </c>
      <c r="AY241" s="256" t="s">
        <v>165</v>
      </c>
    </row>
    <row r="242" s="14" customFormat="1">
      <c r="B242" s="257"/>
      <c r="C242" s="258"/>
      <c r="D242" s="233" t="s">
        <v>176</v>
      </c>
      <c r="E242" s="259" t="s">
        <v>19</v>
      </c>
      <c r="F242" s="260" t="s">
        <v>181</v>
      </c>
      <c r="G242" s="258"/>
      <c r="H242" s="261">
        <v>1</v>
      </c>
      <c r="I242" s="262"/>
      <c r="J242" s="258"/>
      <c r="K242" s="258"/>
      <c r="L242" s="263"/>
      <c r="M242" s="264"/>
      <c r="N242" s="265"/>
      <c r="O242" s="265"/>
      <c r="P242" s="265"/>
      <c r="Q242" s="265"/>
      <c r="R242" s="265"/>
      <c r="S242" s="265"/>
      <c r="T242" s="266"/>
      <c r="AT242" s="267" t="s">
        <v>176</v>
      </c>
      <c r="AU242" s="267" t="s">
        <v>85</v>
      </c>
      <c r="AV242" s="14" t="s">
        <v>172</v>
      </c>
      <c r="AW242" s="14" t="s">
        <v>37</v>
      </c>
      <c r="AX242" s="14" t="s">
        <v>83</v>
      </c>
      <c r="AY242" s="267" t="s">
        <v>165</v>
      </c>
    </row>
    <row r="243" s="1" customFormat="1" ht="16.5" customHeight="1">
      <c r="B243" s="39"/>
      <c r="C243" s="220" t="s">
        <v>364</v>
      </c>
      <c r="D243" s="220" t="s">
        <v>167</v>
      </c>
      <c r="E243" s="221" t="s">
        <v>365</v>
      </c>
      <c r="F243" s="222" t="s">
        <v>366</v>
      </c>
      <c r="G243" s="223" t="s">
        <v>324</v>
      </c>
      <c r="H243" s="224">
        <v>1</v>
      </c>
      <c r="I243" s="225"/>
      <c r="J243" s="226">
        <f>ROUND(I243*H243,2)</f>
        <v>0</v>
      </c>
      <c r="K243" s="222" t="s">
        <v>367</v>
      </c>
      <c r="L243" s="44"/>
      <c r="M243" s="227" t="s">
        <v>19</v>
      </c>
      <c r="N243" s="228" t="s">
        <v>47</v>
      </c>
      <c r="O243" s="84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AR243" s="231" t="s">
        <v>172</v>
      </c>
      <c r="AT243" s="231" t="s">
        <v>167</v>
      </c>
      <c r="AU243" s="231" t="s">
        <v>85</v>
      </c>
      <c r="AY243" s="18" t="s">
        <v>165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8" t="s">
        <v>83</v>
      </c>
      <c r="BK243" s="232">
        <f>ROUND(I243*H243,2)</f>
        <v>0</v>
      </c>
      <c r="BL243" s="18" t="s">
        <v>172</v>
      </c>
      <c r="BM243" s="231" t="s">
        <v>368</v>
      </c>
    </row>
    <row r="244" s="1" customFormat="1">
      <c r="B244" s="39"/>
      <c r="C244" s="40"/>
      <c r="D244" s="233" t="s">
        <v>174</v>
      </c>
      <c r="E244" s="40"/>
      <c r="F244" s="234" t="s">
        <v>366</v>
      </c>
      <c r="G244" s="40"/>
      <c r="H244" s="40"/>
      <c r="I244" s="146"/>
      <c r="J244" s="40"/>
      <c r="K244" s="40"/>
      <c r="L244" s="44"/>
      <c r="M244" s="235"/>
      <c r="N244" s="84"/>
      <c r="O244" s="84"/>
      <c r="P244" s="84"/>
      <c r="Q244" s="84"/>
      <c r="R244" s="84"/>
      <c r="S244" s="84"/>
      <c r="T244" s="85"/>
      <c r="AT244" s="18" t="s">
        <v>174</v>
      </c>
      <c r="AU244" s="18" t="s">
        <v>85</v>
      </c>
    </row>
    <row r="245" s="1" customFormat="1">
      <c r="B245" s="39"/>
      <c r="C245" s="40"/>
      <c r="D245" s="233" t="s">
        <v>369</v>
      </c>
      <c r="E245" s="40"/>
      <c r="F245" s="278" t="s">
        <v>370</v>
      </c>
      <c r="G245" s="40"/>
      <c r="H245" s="40"/>
      <c r="I245" s="146"/>
      <c r="J245" s="40"/>
      <c r="K245" s="40"/>
      <c r="L245" s="44"/>
      <c r="M245" s="235"/>
      <c r="N245" s="84"/>
      <c r="O245" s="84"/>
      <c r="P245" s="84"/>
      <c r="Q245" s="84"/>
      <c r="R245" s="84"/>
      <c r="S245" s="84"/>
      <c r="T245" s="85"/>
      <c r="AT245" s="18" t="s">
        <v>369</v>
      </c>
      <c r="AU245" s="18" t="s">
        <v>85</v>
      </c>
    </row>
    <row r="246" s="12" customFormat="1">
      <c r="B246" s="236"/>
      <c r="C246" s="237"/>
      <c r="D246" s="233" t="s">
        <v>176</v>
      </c>
      <c r="E246" s="238" t="s">
        <v>19</v>
      </c>
      <c r="F246" s="239" t="s">
        <v>371</v>
      </c>
      <c r="G246" s="237"/>
      <c r="H246" s="238" t="s">
        <v>19</v>
      </c>
      <c r="I246" s="240"/>
      <c r="J246" s="237"/>
      <c r="K246" s="237"/>
      <c r="L246" s="241"/>
      <c r="M246" s="242"/>
      <c r="N246" s="243"/>
      <c r="O246" s="243"/>
      <c r="P246" s="243"/>
      <c r="Q246" s="243"/>
      <c r="R246" s="243"/>
      <c r="S246" s="243"/>
      <c r="T246" s="244"/>
      <c r="AT246" s="245" t="s">
        <v>176</v>
      </c>
      <c r="AU246" s="245" t="s">
        <v>85</v>
      </c>
      <c r="AV246" s="12" t="s">
        <v>83</v>
      </c>
      <c r="AW246" s="12" t="s">
        <v>37</v>
      </c>
      <c r="AX246" s="12" t="s">
        <v>76</v>
      </c>
      <c r="AY246" s="245" t="s">
        <v>165</v>
      </c>
    </row>
    <row r="247" s="13" customFormat="1">
      <c r="B247" s="246"/>
      <c r="C247" s="247"/>
      <c r="D247" s="233" t="s">
        <v>176</v>
      </c>
      <c r="E247" s="248" t="s">
        <v>19</v>
      </c>
      <c r="F247" s="249" t="s">
        <v>83</v>
      </c>
      <c r="G247" s="247"/>
      <c r="H247" s="250">
        <v>1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5"/>
      <c r="AT247" s="256" t="s">
        <v>176</v>
      </c>
      <c r="AU247" s="256" t="s">
        <v>85</v>
      </c>
      <c r="AV247" s="13" t="s">
        <v>85</v>
      </c>
      <c r="AW247" s="13" t="s">
        <v>37</v>
      </c>
      <c r="AX247" s="13" t="s">
        <v>76</v>
      </c>
      <c r="AY247" s="256" t="s">
        <v>165</v>
      </c>
    </row>
    <row r="248" s="14" customFormat="1">
      <c r="B248" s="257"/>
      <c r="C248" s="258"/>
      <c r="D248" s="233" t="s">
        <v>176</v>
      </c>
      <c r="E248" s="259" t="s">
        <v>19</v>
      </c>
      <c r="F248" s="260" t="s">
        <v>181</v>
      </c>
      <c r="G248" s="258"/>
      <c r="H248" s="261">
        <v>1</v>
      </c>
      <c r="I248" s="262"/>
      <c r="J248" s="258"/>
      <c r="K248" s="258"/>
      <c r="L248" s="263"/>
      <c r="M248" s="264"/>
      <c r="N248" s="265"/>
      <c r="O248" s="265"/>
      <c r="P248" s="265"/>
      <c r="Q248" s="265"/>
      <c r="R248" s="265"/>
      <c r="S248" s="265"/>
      <c r="T248" s="266"/>
      <c r="AT248" s="267" t="s">
        <v>176</v>
      </c>
      <c r="AU248" s="267" t="s">
        <v>85</v>
      </c>
      <c r="AV248" s="14" t="s">
        <v>172</v>
      </c>
      <c r="AW248" s="14" t="s">
        <v>37</v>
      </c>
      <c r="AX248" s="14" t="s">
        <v>83</v>
      </c>
      <c r="AY248" s="267" t="s">
        <v>165</v>
      </c>
    </row>
    <row r="249" s="11" customFormat="1" ht="22.8" customHeight="1">
      <c r="B249" s="204"/>
      <c r="C249" s="205"/>
      <c r="D249" s="206" t="s">
        <v>75</v>
      </c>
      <c r="E249" s="218" t="s">
        <v>372</v>
      </c>
      <c r="F249" s="218" t="s">
        <v>373</v>
      </c>
      <c r="G249" s="205"/>
      <c r="H249" s="205"/>
      <c r="I249" s="208"/>
      <c r="J249" s="219">
        <f>BK249</f>
        <v>0</v>
      </c>
      <c r="K249" s="205"/>
      <c r="L249" s="210"/>
      <c r="M249" s="211"/>
      <c r="N249" s="212"/>
      <c r="O249" s="212"/>
      <c r="P249" s="213">
        <f>SUM(P250:P308)</f>
        <v>0</v>
      </c>
      <c r="Q249" s="212"/>
      <c r="R249" s="213">
        <f>SUM(R250:R308)</f>
        <v>0.17099999999999999</v>
      </c>
      <c r="S249" s="212"/>
      <c r="T249" s="214">
        <f>SUM(T250:T308)</f>
        <v>0</v>
      </c>
      <c r="AR249" s="215" t="s">
        <v>83</v>
      </c>
      <c r="AT249" s="216" t="s">
        <v>75</v>
      </c>
      <c r="AU249" s="216" t="s">
        <v>83</v>
      </c>
      <c r="AY249" s="215" t="s">
        <v>165</v>
      </c>
      <c r="BK249" s="217">
        <f>SUM(BK250:BK308)</f>
        <v>0</v>
      </c>
    </row>
    <row r="250" s="1" customFormat="1" ht="16.5" customHeight="1">
      <c r="B250" s="39"/>
      <c r="C250" s="220" t="s">
        <v>374</v>
      </c>
      <c r="D250" s="220" t="s">
        <v>167</v>
      </c>
      <c r="E250" s="221" t="s">
        <v>375</v>
      </c>
      <c r="F250" s="222" t="s">
        <v>376</v>
      </c>
      <c r="G250" s="223" t="s">
        <v>324</v>
      </c>
      <c r="H250" s="224">
        <v>2</v>
      </c>
      <c r="I250" s="225"/>
      <c r="J250" s="226">
        <f>ROUND(I250*H250,2)</f>
        <v>0</v>
      </c>
      <c r="K250" s="222" t="s">
        <v>171</v>
      </c>
      <c r="L250" s="44"/>
      <c r="M250" s="227" t="s">
        <v>19</v>
      </c>
      <c r="N250" s="228" t="s">
        <v>47</v>
      </c>
      <c r="O250" s="84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AR250" s="231" t="s">
        <v>172</v>
      </c>
      <c r="AT250" s="231" t="s">
        <v>167</v>
      </c>
      <c r="AU250" s="231" t="s">
        <v>85</v>
      </c>
      <c r="AY250" s="18" t="s">
        <v>165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8" t="s">
        <v>83</v>
      </c>
      <c r="BK250" s="232">
        <f>ROUND(I250*H250,2)</f>
        <v>0</v>
      </c>
      <c r="BL250" s="18" t="s">
        <v>172</v>
      </c>
      <c r="BM250" s="231" t="s">
        <v>377</v>
      </c>
    </row>
    <row r="251" s="1" customFormat="1">
      <c r="B251" s="39"/>
      <c r="C251" s="40"/>
      <c r="D251" s="233" t="s">
        <v>174</v>
      </c>
      <c r="E251" s="40"/>
      <c r="F251" s="234" t="s">
        <v>378</v>
      </c>
      <c r="G251" s="40"/>
      <c r="H251" s="40"/>
      <c r="I251" s="146"/>
      <c r="J251" s="40"/>
      <c r="K251" s="40"/>
      <c r="L251" s="44"/>
      <c r="M251" s="235"/>
      <c r="N251" s="84"/>
      <c r="O251" s="84"/>
      <c r="P251" s="84"/>
      <c r="Q251" s="84"/>
      <c r="R251" s="84"/>
      <c r="S251" s="84"/>
      <c r="T251" s="85"/>
      <c r="AT251" s="18" t="s">
        <v>174</v>
      </c>
      <c r="AU251" s="18" t="s">
        <v>85</v>
      </c>
    </row>
    <row r="252" s="12" customFormat="1">
      <c r="B252" s="236"/>
      <c r="C252" s="237"/>
      <c r="D252" s="233" t="s">
        <v>176</v>
      </c>
      <c r="E252" s="238" t="s">
        <v>19</v>
      </c>
      <c r="F252" s="239" t="s">
        <v>379</v>
      </c>
      <c r="G252" s="237"/>
      <c r="H252" s="238" t="s">
        <v>19</v>
      </c>
      <c r="I252" s="240"/>
      <c r="J252" s="237"/>
      <c r="K252" s="237"/>
      <c r="L252" s="241"/>
      <c r="M252" s="242"/>
      <c r="N252" s="243"/>
      <c r="O252" s="243"/>
      <c r="P252" s="243"/>
      <c r="Q252" s="243"/>
      <c r="R252" s="243"/>
      <c r="S252" s="243"/>
      <c r="T252" s="244"/>
      <c r="AT252" s="245" t="s">
        <v>176</v>
      </c>
      <c r="AU252" s="245" t="s">
        <v>85</v>
      </c>
      <c r="AV252" s="12" t="s">
        <v>83</v>
      </c>
      <c r="AW252" s="12" t="s">
        <v>37</v>
      </c>
      <c r="AX252" s="12" t="s">
        <v>76</v>
      </c>
      <c r="AY252" s="245" t="s">
        <v>165</v>
      </c>
    </row>
    <row r="253" s="13" customFormat="1">
      <c r="B253" s="246"/>
      <c r="C253" s="247"/>
      <c r="D253" s="233" t="s">
        <v>176</v>
      </c>
      <c r="E253" s="248" t="s">
        <v>19</v>
      </c>
      <c r="F253" s="249" t="s">
        <v>85</v>
      </c>
      <c r="G253" s="247"/>
      <c r="H253" s="250">
        <v>2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AT253" s="256" t="s">
        <v>176</v>
      </c>
      <c r="AU253" s="256" t="s">
        <v>85</v>
      </c>
      <c r="AV253" s="13" t="s">
        <v>85</v>
      </c>
      <c r="AW253" s="13" t="s">
        <v>37</v>
      </c>
      <c r="AX253" s="13" t="s">
        <v>76</v>
      </c>
      <c r="AY253" s="256" t="s">
        <v>165</v>
      </c>
    </row>
    <row r="254" s="14" customFormat="1">
      <c r="B254" s="257"/>
      <c r="C254" s="258"/>
      <c r="D254" s="233" t="s">
        <v>176</v>
      </c>
      <c r="E254" s="259" t="s">
        <v>19</v>
      </c>
      <c r="F254" s="260" t="s">
        <v>181</v>
      </c>
      <c r="G254" s="258"/>
      <c r="H254" s="261">
        <v>2</v>
      </c>
      <c r="I254" s="262"/>
      <c r="J254" s="258"/>
      <c r="K254" s="258"/>
      <c r="L254" s="263"/>
      <c r="M254" s="264"/>
      <c r="N254" s="265"/>
      <c r="O254" s="265"/>
      <c r="P254" s="265"/>
      <c r="Q254" s="265"/>
      <c r="R254" s="265"/>
      <c r="S254" s="265"/>
      <c r="T254" s="266"/>
      <c r="AT254" s="267" t="s">
        <v>176</v>
      </c>
      <c r="AU254" s="267" t="s">
        <v>85</v>
      </c>
      <c r="AV254" s="14" t="s">
        <v>172</v>
      </c>
      <c r="AW254" s="14" t="s">
        <v>37</v>
      </c>
      <c r="AX254" s="14" t="s">
        <v>83</v>
      </c>
      <c r="AY254" s="267" t="s">
        <v>165</v>
      </c>
    </row>
    <row r="255" s="1" customFormat="1" ht="16.5" customHeight="1">
      <c r="B255" s="39"/>
      <c r="C255" s="220" t="s">
        <v>380</v>
      </c>
      <c r="D255" s="220" t="s">
        <v>167</v>
      </c>
      <c r="E255" s="221" t="s">
        <v>381</v>
      </c>
      <c r="F255" s="222" t="s">
        <v>382</v>
      </c>
      <c r="G255" s="223" t="s">
        <v>324</v>
      </c>
      <c r="H255" s="224">
        <v>2</v>
      </c>
      <c r="I255" s="225"/>
      <c r="J255" s="226">
        <f>ROUND(I255*H255,2)</f>
        <v>0</v>
      </c>
      <c r="K255" s="222" t="s">
        <v>171</v>
      </c>
      <c r="L255" s="44"/>
      <c r="M255" s="227" t="s">
        <v>19</v>
      </c>
      <c r="N255" s="228" t="s">
        <v>47</v>
      </c>
      <c r="O255" s="84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AR255" s="231" t="s">
        <v>172</v>
      </c>
      <c r="AT255" s="231" t="s">
        <v>167</v>
      </c>
      <c r="AU255" s="231" t="s">
        <v>85</v>
      </c>
      <c r="AY255" s="18" t="s">
        <v>165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8" t="s">
        <v>83</v>
      </c>
      <c r="BK255" s="232">
        <f>ROUND(I255*H255,2)</f>
        <v>0</v>
      </c>
      <c r="BL255" s="18" t="s">
        <v>172</v>
      </c>
      <c r="BM255" s="231" t="s">
        <v>383</v>
      </c>
    </row>
    <row r="256" s="1" customFormat="1">
      <c r="B256" s="39"/>
      <c r="C256" s="40"/>
      <c r="D256" s="233" t="s">
        <v>174</v>
      </c>
      <c r="E256" s="40"/>
      <c r="F256" s="234" t="s">
        <v>384</v>
      </c>
      <c r="G256" s="40"/>
      <c r="H256" s="40"/>
      <c r="I256" s="146"/>
      <c r="J256" s="40"/>
      <c r="K256" s="40"/>
      <c r="L256" s="44"/>
      <c r="M256" s="235"/>
      <c r="N256" s="84"/>
      <c r="O256" s="84"/>
      <c r="P256" s="84"/>
      <c r="Q256" s="84"/>
      <c r="R256" s="84"/>
      <c r="S256" s="84"/>
      <c r="T256" s="85"/>
      <c r="AT256" s="18" t="s">
        <v>174</v>
      </c>
      <c r="AU256" s="18" t="s">
        <v>85</v>
      </c>
    </row>
    <row r="257" s="12" customFormat="1">
      <c r="B257" s="236"/>
      <c r="C257" s="237"/>
      <c r="D257" s="233" t="s">
        <v>176</v>
      </c>
      <c r="E257" s="238" t="s">
        <v>19</v>
      </c>
      <c r="F257" s="239" t="s">
        <v>385</v>
      </c>
      <c r="G257" s="237"/>
      <c r="H257" s="238" t="s">
        <v>19</v>
      </c>
      <c r="I257" s="240"/>
      <c r="J257" s="237"/>
      <c r="K257" s="237"/>
      <c r="L257" s="241"/>
      <c r="M257" s="242"/>
      <c r="N257" s="243"/>
      <c r="O257" s="243"/>
      <c r="P257" s="243"/>
      <c r="Q257" s="243"/>
      <c r="R257" s="243"/>
      <c r="S257" s="243"/>
      <c r="T257" s="244"/>
      <c r="AT257" s="245" t="s">
        <v>176</v>
      </c>
      <c r="AU257" s="245" t="s">
        <v>85</v>
      </c>
      <c r="AV257" s="12" t="s">
        <v>83</v>
      </c>
      <c r="AW257" s="12" t="s">
        <v>37</v>
      </c>
      <c r="AX257" s="12" t="s">
        <v>76</v>
      </c>
      <c r="AY257" s="245" t="s">
        <v>165</v>
      </c>
    </row>
    <row r="258" s="13" customFormat="1">
      <c r="B258" s="246"/>
      <c r="C258" s="247"/>
      <c r="D258" s="233" t="s">
        <v>176</v>
      </c>
      <c r="E258" s="248" t="s">
        <v>19</v>
      </c>
      <c r="F258" s="249" t="s">
        <v>85</v>
      </c>
      <c r="G258" s="247"/>
      <c r="H258" s="250">
        <v>2</v>
      </c>
      <c r="I258" s="251"/>
      <c r="J258" s="247"/>
      <c r="K258" s="247"/>
      <c r="L258" s="252"/>
      <c r="M258" s="253"/>
      <c r="N258" s="254"/>
      <c r="O258" s="254"/>
      <c r="P258" s="254"/>
      <c r="Q258" s="254"/>
      <c r="R258" s="254"/>
      <c r="S258" s="254"/>
      <c r="T258" s="255"/>
      <c r="AT258" s="256" t="s">
        <v>176</v>
      </c>
      <c r="AU258" s="256" t="s">
        <v>85</v>
      </c>
      <c r="AV258" s="13" t="s">
        <v>85</v>
      </c>
      <c r="AW258" s="13" t="s">
        <v>37</v>
      </c>
      <c r="AX258" s="13" t="s">
        <v>76</v>
      </c>
      <c r="AY258" s="256" t="s">
        <v>165</v>
      </c>
    </row>
    <row r="259" s="14" customFormat="1">
      <c r="B259" s="257"/>
      <c r="C259" s="258"/>
      <c r="D259" s="233" t="s">
        <v>176</v>
      </c>
      <c r="E259" s="259" t="s">
        <v>19</v>
      </c>
      <c r="F259" s="260" t="s">
        <v>181</v>
      </c>
      <c r="G259" s="258"/>
      <c r="H259" s="261">
        <v>2</v>
      </c>
      <c r="I259" s="262"/>
      <c r="J259" s="258"/>
      <c r="K259" s="258"/>
      <c r="L259" s="263"/>
      <c r="M259" s="264"/>
      <c r="N259" s="265"/>
      <c r="O259" s="265"/>
      <c r="P259" s="265"/>
      <c r="Q259" s="265"/>
      <c r="R259" s="265"/>
      <c r="S259" s="265"/>
      <c r="T259" s="266"/>
      <c r="AT259" s="267" t="s">
        <v>176</v>
      </c>
      <c r="AU259" s="267" t="s">
        <v>85</v>
      </c>
      <c r="AV259" s="14" t="s">
        <v>172</v>
      </c>
      <c r="AW259" s="14" t="s">
        <v>37</v>
      </c>
      <c r="AX259" s="14" t="s">
        <v>83</v>
      </c>
      <c r="AY259" s="267" t="s">
        <v>165</v>
      </c>
    </row>
    <row r="260" s="1" customFormat="1" ht="16.5" customHeight="1">
      <c r="B260" s="39"/>
      <c r="C260" s="268" t="s">
        <v>386</v>
      </c>
      <c r="D260" s="268" t="s">
        <v>268</v>
      </c>
      <c r="E260" s="269" t="s">
        <v>387</v>
      </c>
      <c r="F260" s="270" t="s">
        <v>388</v>
      </c>
      <c r="G260" s="271" t="s">
        <v>324</v>
      </c>
      <c r="H260" s="272">
        <v>1</v>
      </c>
      <c r="I260" s="273"/>
      <c r="J260" s="274">
        <f>ROUND(I260*H260,2)</f>
        <v>0</v>
      </c>
      <c r="K260" s="270" t="s">
        <v>367</v>
      </c>
      <c r="L260" s="275"/>
      <c r="M260" s="276" t="s">
        <v>19</v>
      </c>
      <c r="N260" s="277" t="s">
        <v>47</v>
      </c>
      <c r="O260" s="84"/>
      <c r="P260" s="229">
        <f>O260*H260</f>
        <v>0</v>
      </c>
      <c r="Q260" s="229">
        <v>0.055500000000000001</v>
      </c>
      <c r="R260" s="229">
        <f>Q260*H260</f>
        <v>0.055500000000000001</v>
      </c>
      <c r="S260" s="229">
        <v>0</v>
      </c>
      <c r="T260" s="230">
        <f>S260*H260</f>
        <v>0</v>
      </c>
      <c r="AR260" s="231" t="s">
        <v>224</v>
      </c>
      <c r="AT260" s="231" t="s">
        <v>268</v>
      </c>
      <c r="AU260" s="231" t="s">
        <v>85</v>
      </c>
      <c r="AY260" s="18" t="s">
        <v>165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8" t="s">
        <v>83</v>
      </c>
      <c r="BK260" s="232">
        <f>ROUND(I260*H260,2)</f>
        <v>0</v>
      </c>
      <c r="BL260" s="18" t="s">
        <v>172</v>
      </c>
      <c r="BM260" s="231" t="s">
        <v>389</v>
      </c>
    </row>
    <row r="261" s="1" customFormat="1">
      <c r="B261" s="39"/>
      <c r="C261" s="40"/>
      <c r="D261" s="233" t="s">
        <v>174</v>
      </c>
      <c r="E261" s="40"/>
      <c r="F261" s="234" t="s">
        <v>388</v>
      </c>
      <c r="G261" s="40"/>
      <c r="H261" s="40"/>
      <c r="I261" s="146"/>
      <c r="J261" s="40"/>
      <c r="K261" s="40"/>
      <c r="L261" s="44"/>
      <c r="M261" s="235"/>
      <c r="N261" s="84"/>
      <c r="O261" s="84"/>
      <c r="P261" s="84"/>
      <c r="Q261" s="84"/>
      <c r="R261" s="84"/>
      <c r="S261" s="84"/>
      <c r="T261" s="85"/>
      <c r="AT261" s="18" t="s">
        <v>174</v>
      </c>
      <c r="AU261" s="18" t="s">
        <v>85</v>
      </c>
    </row>
    <row r="262" s="1" customFormat="1">
      <c r="B262" s="39"/>
      <c r="C262" s="40"/>
      <c r="D262" s="233" t="s">
        <v>369</v>
      </c>
      <c r="E262" s="40"/>
      <c r="F262" s="278" t="s">
        <v>390</v>
      </c>
      <c r="G262" s="40"/>
      <c r="H262" s="40"/>
      <c r="I262" s="146"/>
      <c r="J262" s="40"/>
      <c r="K262" s="40"/>
      <c r="L262" s="44"/>
      <c r="M262" s="235"/>
      <c r="N262" s="84"/>
      <c r="O262" s="84"/>
      <c r="P262" s="84"/>
      <c r="Q262" s="84"/>
      <c r="R262" s="84"/>
      <c r="S262" s="84"/>
      <c r="T262" s="85"/>
      <c r="AT262" s="18" t="s">
        <v>369</v>
      </c>
      <c r="AU262" s="18" t="s">
        <v>85</v>
      </c>
    </row>
    <row r="263" s="12" customFormat="1">
      <c r="B263" s="236"/>
      <c r="C263" s="237"/>
      <c r="D263" s="233" t="s">
        <v>176</v>
      </c>
      <c r="E263" s="238" t="s">
        <v>19</v>
      </c>
      <c r="F263" s="239" t="s">
        <v>391</v>
      </c>
      <c r="G263" s="237"/>
      <c r="H263" s="238" t="s">
        <v>19</v>
      </c>
      <c r="I263" s="240"/>
      <c r="J263" s="237"/>
      <c r="K263" s="237"/>
      <c r="L263" s="241"/>
      <c r="M263" s="242"/>
      <c r="N263" s="243"/>
      <c r="O263" s="243"/>
      <c r="P263" s="243"/>
      <c r="Q263" s="243"/>
      <c r="R263" s="243"/>
      <c r="S263" s="243"/>
      <c r="T263" s="244"/>
      <c r="AT263" s="245" t="s">
        <v>176</v>
      </c>
      <c r="AU263" s="245" t="s">
        <v>85</v>
      </c>
      <c r="AV263" s="12" t="s">
        <v>83</v>
      </c>
      <c r="AW263" s="12" t="s">
        <v>37</v>
      </c>
      <c r="AX263" s="12" t="s">
        <v>76</v>
      </c>
      <c r="AY263" s="245" t="s">
        <v>165</v>
      </c>
    </row>
    <row r="264" s="13" customFormat="1">
      <c r="B264" s="246"/>
      <c r="C264" s="247"/>
      <c r="D264" s="233" t="s">
        <v>176</v>
      </c>
      <c r="E264" s="248" t="s">
        <v>19</v>
      </c>
      <c r="F264" s="249" t="s">
        <v>83</v>
      </c>
      <c r="G264" s="247"/>
      <c r="H264" s="250">
        <v>1</v>
      </c>
      <c r="I264" s="251"/>
      <c r="J264" s="247"/>
      <c r="K264" s="247"/>
      <c r="L264" s="252"/>
      <c r="M264" s="253"/>
      <c r="N264" s="254"/>
      <c r="O264" s="254"/>
      <c r="P264" s="254"/>
      <c r="Q264" s="254"/>
      <c r="R264" s="254"/>
      <c r="S264" s="254"/>
      <c r="T264" s="255"/>
      <c r="AT264" s="256" t="s">
        <v>176</v>
      </c>
      <c r="AU264" s="256" t="s">
        <v>85</v>
      </c>
      <c r="AV264" s="13" t="s">
        <v>85</v>
      </c>
      <c r="AW264" s="13" t="s">
        <v>37</v>
      </c>
      <c r="AX264" s="13" t="s">
        <v>76</v>
      </c>
      <c r="AY264" s="256" t="s">
        <v>165</v>
      </c>
    </row>
    <row r="265" s="14" customFormat="1">
      <c r="B265" s="257"/>
      <c r="C265" s="258"/>
      <c r="D265" s="233" t="s">
        <v>176</v>
      </c>
      <c r="E265" s="259" t="s">
        <v>19</v>
      </c>
      <c r="F265" s="260" t="s">
        <v>181</v>
      </c>
      <c r="G265" s="258"/>
      <c r="H265" s="261">
        <v>1</v>
      </c>
      <c r="I265" s="262"/>
      <c r="J265" s="258"/>
      <c r="K265" s="258"/>
      <c r="L265" s="263"/>
      <c r="M265" s="264"/>
      <c r="N265" s="265"/>
      <c r="O265" s="265"/>
      <c r="P265" s="265"/>
      <c r="Q265" s="265"/>
      <c r="R265" s="265"/>
      <c r="S265" s="265"/>
      <c r="T265" s="266"/>
      <c r="AT265" s="267" t="s">
        <v>176</v>
      </c>
      <c r="AU265" s="267" t="s">
        <v>85</v>
      </c>
      <c r="AV265" s="14" t="s">
        <v>172</v>
      </c>
      <c r="AW265" s="14" t="s">
        <v>37</v>
      </c>
      <c r="AX265" s="14" t="s">
        <v>83</v>
      </c>
      <c r="AY265" s="267" t="s">
        <v>165</v>
      </c>
    </row>
    <row r="266" s="1" customFormat="1" ht="16.5" customHeight="1">
      <c r="B266" s="39"/>
      <c r="C266" s="268" t="s">
        <v>392</v>
      </c>
      <c r="D266" s="268" t="s">
        <v>268</v>
      </c>
      <c r="E266" s="269" t="s">
        <v>393</v>
      </c>
      <c r="F266" s="270" t="s">
        <v>394</v>
      </c>
      <c r="G266" s="271" t="s">
        <v>324</v>
      </c>
      <c r="H266" s="272">
        <v>1</v>
      </c>
      <c r="I266" s="273"/>
      <c r="J266" s="274">
        <f>ROUND(I266*H266,2)</f>
        <v>0</v>
      </c>
      <c r="K266" s="270" t="s">
        <v>367</v>
      </c>
      <c r="L266" s="275"/>
      <c r="M266" s="276" t="s">
        <v>19</v>
      </c>
      <c r="N266" s="277" t="s">
        <v>47</v>
      </c>
      <c r="O266" s="84"/>
      <c r="P266" s="229">
        <f>O266*H266</f>
        <v>0</v>
      </c>
      <c r="Q266" s="229">
        <v>0.055500000000000001</v>
      </c>
      <c r="R266" s="229">
        <f>Q266*H266</f>
        <v>0.055500000000000001</v>
      </c>
      <c r="S266" s="229">
        <v>0</v>
      </c>
      <c r="T266" s="230">
        <f>S266*H266</f>
        <v>0</v>
      </c>
      <c r="AR266" s="231" t="s">
        <v>224</v>
      </c>
      <c r="AT266" s="231" t="s">
        <v>268</v>
      </c>
      <c r="AU266" s="231" t="s">
        <v>85</v>
      </c>
      <c r="AY266" s="18" t="s">
        <v>165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8" t="s">
        <v>83</v>
      </c>
      <c r="BK266" s="232">
        <f>ROUND(I266*H266,2)</f>
        <v>0</v>
      </c>
      <c r="BL266" s="18" t="s">
        <v>172</v>
      </c>
      <c r="BM266" s="231" t="s">
        <v>395</v>
      </c>
    </row>
    <row r="267" s="1" customFormat="1">
      <c r="B267" s="39"/>
      <c r="C267" s="40"/>
      <c r="D267" s="233" t="s">
        <v>174</v>
      </c>
      <c r="E267" s="40"/>
      <c r="F267" s="234" t="s">
        <v>394</v>
      </c>
      <c r="G267" s="40"/>
      <c r="H267" s="40"/>
      <c r="I267" s="146"/>
      <c r="J267" s="40"/>
      <c r="K267" s="40"/>
      <c r="L267" s="44"/>
      <c r="M267" s="235"/>
      <c r="N267" s="84"/>
      <c r="O267" s="84"/>
      <c r="P267" s="84"/>
      <c r="Q267" s="84"/>
      <c r="R267" s="84"/>
      <c r="S267" s="84"/>
      <c r="T267" s="85"/>
      <c r="AT267" s="18" t="s">
        <v>174</v>
      </c>
      <c r="AU267" s="18" t="s">
        <v>85</v>
      </c>
    </row>
    <row r="268" s="1" customFormat="1">
      <c r="B268" s="39"/>
      <c r="C268" s="40"/>
      <c r="D268" s="233" t="s">
        <v>369</v>
      </c>
      <c r="E268" s="40"/>
      <c r="F268" s="278" t="s">
        <v>390</v>
      </c>
      <c r="G268" s="40"/>
      <c r="H268" s="40"/>
      <c r="I268" s="146"/>
      <c r="J268" s="40"/>
      <c r="K268" s="40"/>
      <c r="L268" s="44"/>
      <c r="M268" s="235"/>
      <c r="N268" s="84"/>
      <c r="O268" s="84"/>
      <c r="P268" s="84"/>
      <c r="Q268" s="84"/>
      <c r="R268" s="84"/>
      <c r="S268" s="84"/>
      <c r="T268" s="85"/>
      <c r="AT268" s="18" t="s">
        <v>369</v>
      </c>
      <c r="AU268" s="18" t="s">
        <v>85</v>
      </c>
    </row>
    <row r="269" s="12" customFormat="1">
      <c r="B269" s="236"/>
      <c r="C269" s="237"/>
      <c r="D269" s="233" t="s">
        <v>176</v>
      </c>
      <c r="E269" s="238" t="s">
        <v>19</v>
      </c>
      <c r="F269" s="239" t="s">
        <v>391</v>
      </c>
      <c r="G269" s="237"/>
      <c r="H269" s="238" t="s">
        <v>19</v>
      </c>
      <c r="I269" s="240"/>
      <c r="J269" s="237"/>
      <c r="K269" s="237"/>
      <c r="L269" s="241"/>
      <c r="M269" s="242"/>
      <c r="N269" s="243"/>
      <c r="O269" s="243"/>
      <c r="P269" s="243"/>
      <c r="Q269" s="243"/>
      <c r="R269" s="243"/>
      <c r="S269" s="243"/>
      <c r="T269" s="244"/>
      <c r="AT269" s="245" t="s">
        <v>176</v>
      </c>
      <c r="AU269" s="245" t="s">
        <v>85</v>
      </c>
      <c r="AV269" s="12" t="s">
        <v>83</v>
      </c>
      <c r="AW269" s="12" t="s">
        <v>37</v>
      </c>
      <c r="AX269" s="12" t="s">
        <v>76</v>
      </c>
      <c r="AY269" s="245" t="s">
        <v>165</v>
      </c>
    </row>
    <row r="270" s="13" customFormat="1">
      <c r="B270" s="246"/>
      <c r="C270" s="247"/>
      <c r="D270" s="233" t="s">
        <v>176</v>
      </c>
      <c r="E270" s="248" t="s">
        <v>19</v>
      </c>
      <c r="F270" s="249" t="s">
        <v>83</v>
      </c>
      <c r="G270" s="247"/>
      <c r="H270" s="250">
        <v>1</v>
      </c>
      <c r="I270" s="251"/>
      <c r="J270" s="247"/>
      <c r="K270" s="247"/>
      <c r="L270" s="252"/>
      <c r="M270" s="253"/>
      <c r="N270" s="254"/>
      <c r="O270" s="254"/>
      <c r="P270" s="254"/>
      <c r="Q270" s="254"/>
      <c r="R270" s="254"/>
      <c r="S270" s="254"/>
      <c r="T270" s="255"/>
      <c r="AT270" s="256" t="s">
        <v>176</v>
      </c>
      <c r="AU270" s="256" t="s">
        <v>85</v>
      </c>
      <c r="AV270" s="13" t="s">
        <v>85</v>
      </c>
      <c r="AW270" s="13" t="s">
        <v>37</v>
      </c>
      <c r="AX270" s="13" t="s">
        <v>76</v>
      </c>
      <c r="AY270" s="256" t="s">
        <v>165</v>
      </c>
    </row>
    <row r="271" s="14" customFormat="1">
      <c r="B271" s="257"/>
      <c r="C271" s="258"/>
      <c r="D271" s="233" t="s">
        <v>176</v>
      </c>
      <c r="E271" s="259" t="s">
        <v>19</v>
      </c>
      <c r="F271" s="260" t="s">
        <v>181</v>
      </c>
      <c r="G271" s="258"/>
      <c r="H271" s="261">
        <v>1</v>
      </c>
      <c r="I271" s="262"/>
      <c r="J271" s="258"/>
      <c r="K271" s="258"/>
      <c r="L271" s="263"/>
      <c r="M271" s="264"/>
      <c r="N271" s="265"/>
      <c r="O271" s="265"/>
      <c r="P271" s="265"/>
      <c r="Q271" s="265"/>
      <c r="R271" s="265"/>
      <c r="S271" s="265"/>
      <c r="T271" s="266"/>
      <c r="AT271" s="267" t="s">
        <v>176</v>
      </c>
      <c r="AU271" s="267" t="s">
        <v>85</v>
      </c>
      <c r="AV271" s="14" t="s">
        <v>172</v>
      </c>
      <c r="AW271" s="14" t="s">
        <v>37</v>
      </c>
      <c r="AX271" s="14" t="s">
        <v>83</v>
      </c>
      <c r="AY271" s="267" t="s">
        <v>165</v>
      </c>
    </row>
    <row r="272" s="1" customFormat="1" ht="16.5" customHeight="1">
      <c r="B272" s="39"/>
      <c r="C272" s="220" t="s">
        <v>396</v>
      </c>
      <c r="D272" s="220" t="s">
        <v>167</v>
      </c>
      <c r="E272" s="221" t="s">
        <v>397</v>
      </c>
      <c r="F272" s="222" t="s">
        <v>398</v>
      </c>
      <c r="G272" s="223" t="s">
        <v>170</v>
      </c>
      <c r="H272" s="224">
        <v>3</v>
      </c>
      <c r="I272" s="225"/>
      <c r="J272" s="226">
        <f>ROUND(I272*H272,2)</f>
        <v>0</v>
      </c>
      <c r="K272" s="222" t="s">
        <v>171</v>
      </c>
      <c r="L272" s="44"/>
      <c r="M272" s="227" t="s">
        <v>19</v>
      </c>
      <c r="N272" s="228" t="s">
        <v>47</v>
      </c>
      <c r="O272" s="84"/>
      <c r="P272" s="229">
        <f>O272*H272</f>
        <v>0</v>
      </c>
      <c r="Q272" s="229">
        <v>0</v>
      </c>
      <c r="R272" s="229">
        <f>Q272*H272</f>
        <v>0</v>
      </c>
      <c r="S272" s="229">
        <v>0</v>
      </c>
      <c r="T272" s="230">
        <f>S272*H272</f>
        <v>0</v>
      </c>
      <c r="AR272" s="231" t="s">
        <v>172</v>
      </c>
      <c r="AT272" s="231" t="s">
        <v>167</v>
      </c>
      <c r="AU272" s="231" t="s">
        <v>85</v>
      </c>
      <c r="AY272" s="18" t="s">
        <v>165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8" t="s">
        <v>83</v>
      </c>
      <c r="BK272" s="232">
        <f>ROUND(I272*H272,2)</f>
        <v>0</v>
      </c>
      <c r="BL272" s="18" t="s">
        <v>172</v>
      </c>
      <c r="BM272" s="231" t="s">
        <v>399</v>
      </c>
    </row>
    <row r="273" s="1" customFormat="1">
      <c r="B273" s="39"/>
      <c r="C273" s="40"/>
      <c r="D273" s="233" t="s">
        <v>174</v>
      </c>
      <c r="E273" s="40"/>
      <c r="F273" s="234" t="s">
        <v>400</v>
      </c>
      <c r="G273" s="40"/>
      <c r="H273" s="40"/>
      <c r="I273" s="146"/>
      <c r="J273" s="40"/>
      <c r="K273" s="40"/>
      <c r="L273" s="44"/>
      <c r="M273" s="235"/>
      <c r="N273" s="84"/>
      <c r="O273" s="84"/>
      <c r="P273" s="84"/>
      <c r="Q273" s="84"/>
      <c r="R273" s="84"/>
      <c r="S273" s="84"/>
      <c r="T273" s="85"/>
      <c r="AT273" s="18" t="s">
        <v>174</v>
      </c>
      <c r="AU273" s="18" t="s">
        <v>85</v>
      </c>
    </row>
    <row r="274" s="12" customFormat="1">
      <c r="B274" s="236"/>
      <c r="C274" s="237"/>
      <c r="D274" s="233" t="s">
        <v>176</v>
      </c>
      <c r="E274" s="238" t="s">
        <v>19</v>
      </c>
      <c r="F274" s="239" t="s">
        <v>401</v>
      </c>
      <c r="G274" s="237"/>
      <c r="H274" s="238" t="s">
        <v>19</v>
      </c>
      <c r="I274" s="240"/>
      <c r="J274" s="237"/>
      <c r="K274" s="237"/>
      <c r="L274" s="241"/>
      <c r="M274" s="242"/>
      <c r="N274" s="243"/>
      <c r="O274" s="243"/>
      <c r="P274" s="243"/>
      <c r="Q274" s="243"/>
      <c r="R274" s="243"/>
      <c r="S274" s="243"/>
      <c r="T274" s="244"/>
      <c r="AT274" s="245" t="s">
        <v>176</v>
      </c>
      <c r="AU274" s="245" t="s">
        <v>85</v>
      </c>
      <c r="AV274" s="12" t="s">
        <v>83</v>
      </c>
      <c r="AW274" s="12" t="s">
        <v>37</v>
      </c>
      <c r="AX274" s="12" t="s">
        <v>76</v>
      </c>
      <c r="AY274" s="245" t="s">
        <v>165</v>
      </c>
    </row>
    <row r="275" s="13" customFormat="1">
      <c r="B275" s="246"/>
      <c r="C275" s="247"/>
      <c r="D275" s="233" t="s">
        <v>176</v>
      </c>
      <c r="E275" s="248" t="s">
        <v>19</v>
      </c>
      <c r="F275" s="249" t="s">
        <v>402</v>
      </c>
      <c r="G275" s="247"/>
      <c r="H275" s="250">
        <v>3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AT275" s="256" t="s">
        <v>176</v>
      </c>
      <c r="AU275" s="256" t="s">
        <v>85</v>
      </c>
      <c r="AV275" s="13" t="s">
        <v>85</v>
      </c>
      <c r="AW275" s="13" t="s">
        <v>37</v>
      </c>
      <c r="AX275" s="13" t="s">
        <v>76</v>
      </c>
      <c r="AY275" s="256" t="s">
        <v>165</v>
      </c>
    </row>
    <row r="276" s="14" customFormat="1">
      <c r="B276" s="257"/>
      <c r="C276" s="258"/>
      <c r="D276" s="233" t="s">
        <v>176</v>
      </c>
      <c r="E276" s="259" t="s">
        <v>19</v>
      </c>
      <c r="F276" s="260" t="s">
        <v>181</v>
      </c>
      <c r="G276" s="258"/>
      <c r="H276" s="261">
        <v>3</v>
      </c>
      <c r="I276" s="262"/>
      <c r="J276" s="258"/>
      <c r="K276" s="258"/>
      <c r="L276" s="263"/>
      <c r="M276" s="264"/>
      <c r="N276" s="265"/>
      <c r="O276" s="265"/>
      <c r="P276" s="265"/>
      <c r="Q276" s="265"/>
      <c r="R276" s="265"/>
      <c r="S276" s="265"/>
      <c r="T276" s="266"/>
      <c r="AT276" s="267" t="s">
        <v>176</v>
      </c>
      <c r="AU276" s="267" t="s">
        <v>85</v>
      </c>
      <c r="AV276" s="14" t="s">
        <v>172</v>
      </c>
      <c r="AW276" s="14" t="s">
        <v>37</v>
      </c>
      <c r="AX276" s="14" t="s">
        <v>83</v>
      </c>
      <c r="AY276" s="267" t="s">
        <v>165</v>
      </c>
    </row>
    <row r="277" s="1" customFormat="1" ht="16.5" customHeight="1">
      <c r="B277" s="39"/>
      <c r="C277" s="268" t="s">
        <v>403</v>
      </c>
      <c r="D277" s="268" t="s">
        <v>268</v>
      </c>
      <c r="E277" s="269" t="s">
        <v>404</v>
      </c>
      <c r="F277" s="270" t="s">
        <v>405</v>
      </c>
      <c r="G277" s="271" t="s">
        <v>219</v>
      </c>
      <c r="H277" s="272">
        <v>0.29999999999999999</v>
      </c>
      <c r="I277" s="273"/>
      <c r="J277" s="274">
        <f>ROUND(I277*H277,2)</f>
        <v>0</v>
      </c>
      <c r="K277" s="270" t="s">
        <v>171</v>
      </c>
      <c r="L277" s="275"/>
      <c r="M277" s="276" t="s">
        <v>19</v>
      </c>
      <c r="N277" s="277" t="s">
        <v>47</v>
      </c>
      <c r="O277" s="84"/>
      <c r="P277" s="229">
        <f>O277*H277</f>
        <v>0</v>
      </c>
      <c r="Q277" s="229">
        <v>0.20000000000000001</v>
      </c>
      <c r="R277" s="229">
        <f>Q277*H277</f>
        <v>0.059999999999999998</v>
      </c>
      <c r="S277" s="229">
        <v>0</v>
      </c>
      <c r="T277" s="230">
        <f>S277*H277</f>
        <v>0</v>
      </c>
      <c r="AR277" s="231" t="s">
        <v>224</v>
      </c>
      <c r="AT277" s="231" t="s">
        <v>268</v>
      </c>
      <c r="AU277" s="231" t="s">
        <v>85</v>
      </c>
      <c r="AY277" s="18" t="s">
        <v>165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8" t="s">
        <v>83</v>
      </c>
      <c r="BK277" s="232">
        <f>ROUND(I277*H277,2)</f>
        <v>0</v>
      </c>
      <c r="BL277" s="18" t="s">
        <v>172</v>
      </c>
      <c r="BM277" s="231" t="s">
        <v>406</v>
      </c>
    </row>
    <row r="278" s="1" customFormat="1">
      <c r="B278" s="39"/>
      <c r="C278" s="40"/>
      <c r="D278" s="233" t="s">
        <v>174</v>
      </c>
      <c r="E278" s="40"/>
      <c r="F278" s="234" t="s">
        <v>405</v>
      </c>
      <c r="G278" s="40"/>
      <c r="H278" s="40"/>
      <c r="I278" s="146"/>
      <c r="J278" s="40"/>
      <c r="K278" s="40"/>
      <c r="L278" s="44"/>
      <c r="M278" s="235"/>
      <c r="N278" s="84"/>
      <c r="O278" s="84"/>
      <c r="P278" s="84"/>
      <c r="Q278" s="84"/>
      <c r="R278" s="84"/>
      <c r="S278" s="84"/>
      <c r="T278" s="85"/>
      <c r="AT278" s="18" t="s">
        <v>174</v>
      </c>
      <c r="AU278" s="18" t="s">
        <v>85</v>
      </c>
    </row>
    <row r="279" s="12" customFormat="1">
      <c r="B279" s="236"/>
      <c r="C279" s="237"/>
      <c r="D279" s="233" t="s">
        <v>176</v>
      </c>
      <c r="E279" s="238" t="s">
        <v>19</v>
      </c>
      <c r="F279" s="239" t="s">
        <v>407</v>
      </c>
      <c r="G279" s="237"/>
      <c r="H279" s="238" t="s">
        <v>19</v>
      </c>
      <c r="I279" s="240"/>
      <c r="J279" s="237"/>
      <c r="K279" s="237"/>
      <c r="L279" s="241"/>
      <c r="M279" s="242"/>
      <c r="N279" s="243"/>
      <c r="O279" s="243"/>
      <c r="P279" s="243"/>
      <c r="Q279" s="243"/>
      <c r="R279" s="243"/>
      <c r="S279" s="243"/>
      <c r="T279" s="244"/>
      <c r="AT279" s="245" t="s">
        <v>176</v>
      </c>
      <c r="AU279" s="245" t="s">
        <v>85</v>
      </c>
      <c r="AV279" s="12" t="s">
        <v>83</v>
      </c>
      <c r="AW279" s="12" t="s">
        <v>37</v>
      </c>
      <c r="AX279" s="12" t="s">
        <v>76</v>
      </c>
      <c r="AY279" s="245" t="s">
        <v>165</v>
      </c>
    </row>
    <row r="280" s="13" customFormat="1">
      <c r="B280" s="246"/>
      <c r="C280" s="247"/>
      <c r="D280" s="233" t="s">
        <v>176</v>
      </c>
      <c r="E280" s="248" t="s">
        <v>19</v>
      </c>
      <c r="F280" s="249" t="s">
        <v>408</v>
      </c>
      <c r="G280" s="247"/>
      <c r="H280" s="250">
        <v>0.29999999999999999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AT280" s="256" t="s">
        <v>176</v>
      </c>
      <c r="AU280" s="256" t="s">
        <v>85</v>
      </c>
      <c r="AV280" s="13" t="s">
        <v>85</v>
      </c>
      <c r="AW280" s="13" t="s">
        <v>37</v>
      </c>
      <c r="AX280" s="13" t="s">
        <v>76</v>
      </c>
      <c r="AY280" s="256" t="s">
        <v>165</v>
      </c>
    </row>
    <row r="281" s="14" customFormat="1">
      <c r="B281" s="257"/>
      <c r="C281" s="258"/>
      <c r="D281" s="233" t="s">
        <v>176</v>
      </c>
      <c r="E281" s="259" t="s">
        <v>19</v>
      </c>
      <c r="F281" s="260" t="s">
        <v>181</v>
      </c>
      <c r="G281" s="258"/>
      <c r="H281" s="261">
        <v>0.29999999999999999</v>
      </c>
      <c r="I281" s="262"/>
      <c r="J281" s="258"/>
      <c r="K281" s="258"/>
      <c r="L281" s="263"/>
      <c r="M281" s="264"/>
      <c r="N281" s="265"/>
      <c r="O281" s="265"/>
      <c r="P281" s="265"/>
      <c r="Q281" s="265"/>
      <c r="R281" s="265"/>
      <c r="S281" s="265"/>
      <c r="T281" s="266"/>
      <c r="AT281" s="267" t="s">
        <v>176</v>
      </c>
      <c r="AU281" s="267" t="s">
        <v>85</v>
      </c>
      <c r="AV281" s="14" t="s">
        <v>172</v>
      </c>
      <c r="AW281" s="14" t="s">
        <v>37</v>
      </c>
      <c r="AX281" s="14" t="s">
        <v>83</v>
      </c>
      <c r="AY281" s="267" t="s">
        <v>165</v>
      </c>
    </row>
    <row r="282" s="1" customFormat="1" ht="16.5" customHeight="1">
      <c r="B282" s="39"/>
      <c r="C282" s="220" t="s">
        <v>409</v>
      </c>
      <c r="D282" s="220" t="s">
        <v>167</v>
      </c>
      <c r="E282" s="221" t="s">
        <v>410</v>
      </c>
      <c r="F282" s="222" t="s">
        <v>411</v>
      </c>
      <c r="G282" s="223" t="s">
        <v>271</v>
      </c>
      <c r="H282" s="224">
        <v>0.001</v>
      </c>
      <c r="I282" s="225"/>
      <c r="J282" s="226">
        <f>ROUND(I282*H282,2)</f>
        <v>0</v>
      </c>
      <c r="K282" s="222" t="s">
        <v>171</v>
      </c>
      <c r="L282" s="44"/>
      <c r="M282" s="227" t="s">
        <v>19</v>
      </c>
      <c r="N282" s="228" t="s">
        <v>47</v>
      </c>
      <c r="O282" s="84"/>
      <c r="P282" s="229">
        <f>O282*H282</f>
        <v>0</v>
      </c>
      <c r="Q282" s="229">
        <v>0</v>
      </c>
      <c r="R282" s="229">
        <f>Q282*H282</f>
        <v>0</v>
      </c>
      <c r="S282" s="229">
        <v>0</v>
      </c>
      <c r="T282" s="230">
        <f>S282*H282</f>
        <v>0</v>
      </c>
      <c r="AR282" s="231" t="s">
        <v>172</v>
      </c>
      <c r="AT282" s="231" t="s">
        <v>167</v>
      </c>
      <c r="AU282" s="231" t="s">
        <v>85</v>
      </c>
      <c r="AY282" s="18" t="s">
        <v>165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8" t="s">
        <v>83</v>
      </c>
      <c r="BK282" s="232">
        <f>ROUND(I282*H282,2)</f>
        <v>0</v>
      </c>
      <c r="BL282" s="18" t="s">
        <v>172</v>
      </c>
      <c r="BM282" s="231" t="s">
        <v>412</v>
      </c>
    </row>
    <row r="283" s="1" customFormat="1">
      <c r="B283" s="39"/>
      <c r="C283" s="40"/>
      <c r="D283" s="233" t="s">
        <v>174</v>
      </c>
      <c r="E283" s="40"/>
      <c r="F283" s="234" t="s">
        <v>413</v>
      </c>
      <c r="G283" s="40"/>
      <c r="H283" s="40"/>
      <c r="I283" s="146"/>
      <c r="J283" s="40"/>
      <c r="K283" s="40"/>
      <c r="L283" s="44"/>
      <c r="M283" s="235"/>
      <c r="N283" s="84"/>
      <c r="O283" s="84"/>
      <c r="P283" s="84"/>
      <c r="Q283" s="84"/>
      <c r="R283" s="84"/>
      <c r="S283" s="84"/>
      <c r="T283" s="85"/>
      <c r="AT283" s="18" t="s">
        <v>174</v>
      </c>
      <c r="AU283" s="18" t="s">
        <v>85</v>
      </c>
    </row>
    <row r="284" s="12" customFormat="1">
      <c r="B284" s="236"/>
      <c r="C284" s="237"/>
      <c r="D284" s="233" t="s">
        <v>176</v>
      </c>
      <c r="E284" s="238" t="s">
        <v>19</v>
      </c>
      <c r="F284" s="239" t="s">
        <v>414</v>
      </c>
      <c r="G284" s="237"/>
      <c r="H284" s="238" t="s">
        <v>19</v>
      </c>
      <c r="I284" s="240"/>
      <c r="J284" s="237"/>
      <c r="K284" s="237"/>
      <c r="L284" s="241"/>
      <c r="M284" s="242"/>
      <c r="N284" s="243"/>
      <c r="O284" s="243"/>
      <c r="P284" s="243"/>
      <c r="Q284" s="243"/>
      <c r="R284" s="243"/>
      <c r="S284" s="243"/>
      <c r="T284" s="244"/>
      <c r="AT284" s="245" t="s">
        <v>176</v>
      </c>
      <c r="AU284" s="245" t="s">
        <v>85</v>
      </c>
      <c r="AV284" s="12" t="s">
        <v>83</v>
      </c>
      <c r="AW284" s="12" t="s">
        <v>37</v>
      </c>
      <c r="AX284" s="12" t="s">
        <v>76</v>
      </c>
      <c r="AY284" s="245" t="s">
        <v>165</v>
      </c>
    </row>
    <row r="285" s="13" customFormat="1">
      <c r="B285" s="246"/>
      <c r="C285" s="247"/>
      <c r="D285" s="233" t="s">
        <v>176</v>
      </c>
      <c r="E285" s="248" t="s">
        <v>19</v>
      </c>
      <c r="F285" s="249" t="s">
        <v>415</v>
      </c>
      <c r="G285" s="247"/>
      <c r="H285" s="250">
        <v>0.001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AT285" s="256" t="s">
        <v>176</v>
      </c>
      <c r="AU285" s="256" t="s">
        <v>85</v>
      </c>
      <c r="AV285" s="13" t="s">
        <v>85</v>
      </c>
      <c r="AW285" s="13" t="s">
        <v>37</v>
      </c>
      <c r="AX285" s="13" t="s">
        <v>76</v>
      </c>
      <c r="AY285" s="256" t="s">
        <v>165</v>
      </c>
    </row>
    <row r="286" s="14" customFormat="1">
      <c r="B286" s="257"/>
      <c r="C286" s="258"/>
      <c r="D286" s="233" t="s">
        <v>176</v>
      </c>
      <c r="E286" s="259" t="s">
        <v>19</v>
      </c>
      <c r="F286" s="260" t="s">
        <v>181</v>
      </c>
      <c r="G286" s="258"/>
      <c r="H286" s="261">
        <v>0.001</v>
      </c>
      <c r="I286" s="262"/>
      <c r="J286" s="258"/>
      <c r="K286" s="258"/>
      <c r="L286" s="263"/>
      <c r="M286" s="264"/>
      <c r="N286" s="265"/>
      <c r="O286" s="265"/>
      <c r="P286" s="265"/>
      <c r="Q286" s="265"/>
      <c r="R286" s="265"/>
      <c r="S286" s="265"/>
      <c r="T286" s="266"/>
      <c r="AT286" s="267" t="s">
        <v>176</v>
      </c>
      <c r="AU286" s="267" t="s">
        <v>85</v>
      </c>
      <c r="AV286" s="14" t="s">
        <v>172</v>
      </c>
      <c r="AW286" s="14" t="s">
        <v>37</v>
      </c>
      <c r="AX286" s="14" t="s">
        <v>83</v>
      </c>
      <c r="AY286" s="267" t="s">
        <v>165</v>
      </c>
    </row>
    <row r="287" s="1" customFormat="1" ht="16.5" customHeight="1">
      <c r="B287" s="39"/>
      <c r="C287" s="268" t="s">
        <v>416</v>
      </c>
      <c r="D287" s="268" t="s">
        <v>268</v>
      </c>
      <c r="E287" s="269" t="s">
        <v>417</v>
      </c>
      <c r="F287" s="270" t="s">
        <v>418</v>
      </c>
      <c r="G287" s="271" t="s">
        <v>303</v>
      </c>
      <c r="H287" s="272">
        <v>1</v>
      </c>
      <c r="I287" s="273"/>
      <c r="J287" s="274">
        <f>ROUND(I287*H287,2)</f>
        <v>0</v>
      </c>
      <c r="K287" s="270" t="s">
        <v>367</v>
      </c>
      <c r="L287" s="275"/>
      <c r="M287" s="276" t="s">
        <v>19</v>
      </c>
      <c r="N287" s="277" t="s">
        <v>47</v>
      </c>
      <c r="O287" s="84"/>
      <c r="P287" s="229">
        <f>O287*H287</f>
        <v>0</v>
      </c>
      <c r="Q287" s="229">
        <v>0</v>
      </c>
      <c r="R287" s="229">
        <f>Q287*H287</f>
        <v>0</v>
      </c>
      <c r="S287" s="229">
        <v>0</v>
      </c>
      <c r="T287" s="230">
        <f>S287*H287</f>
        <v>0</v>
      </c>
      <c r="AR287" s="231" t="s">
        <v>224</v>
      </c>
      <c r="AT287" s="231" t="s">
        <v>268</v>
      </c>
      <c r="AU287" s="231" t="s">
        <v>85</v>
      </c>
      <c r="AY287" s="18" t="s">
        <v>165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8" t="s">
        <v>83</v>
      </c>
      <c r="BK287" s="232">
        <f>ROUND(I287*H287,2)</f>
        <v>0</v>
      </c>
      <c r="BL287" s="18" t="s">
        <v>172</v>
      </c>
      <c r="BM287" s="231" t="s">
        <v>419</v>
      </c>
    </row>
    <row r="288" s="1" customFormat="1">
      <c r="B288" s="39"/>
      <c r="C288" s="40"/>
      <c r="D288" s="233" t="s">
        <v>174</v>
      </c>
      <c r="E288" s="40"/>
      <c r="F288" s="234" t="s">
        <v>418</v>
      </c>
      <c r="G288" s="40"/>
      <c r="H288" s="40"/>
      <c r="I288" s="146"/>
      <c r="J288" s="40"/>
      <c r="K288" s="40"/>
      <c r="L288" s="44"/>
      <c r="M288" s="235"/>
      <c r="N288" s="84"/>
      <c r="O288" s="84"/>
      <c r="P288" s="84"/>
      <c r="Q288" s="84"/>
      <c r="R288" s="84"/>
      <c r="S288" s="84"/>
      <c r="T288" s="85"/>
      <c r="AT288" s="18" t="s">
        <v>174</v>
      </c>
      <c r="AU288" s="18" t="s">
        <v>85</v>
      </c>
    </row>
    <row r="289" s="12" customFormat="1">
      <c r="B289" s="236"/>
      <c r="C289" s="237"/>
      <c r="D289" s="233" t="s">
        <v>176</v>
      </c>
      <c r="E289" s="238" t="s">
        <v>19</v>
      </c>
      <c r="F289" s="239" t="s">
        <v>420</v>
      </c>
      <c r="G289" s="237"/>
      <c r="H289" s="238" t="s">
        <v>19</v>
      </c>
      <c r="I289" s="240"/>
      <c r="J289" s="237"/>
      <c r="K289" s="237"/>
      <c r="L289" s="241"/>
      <c r="M289" s="242"/>
      <c r="N289" s="243"/>
      <c r="O289" s="243"/>
      <c r="P289" s="243"/>
      <c r="Q289" s="243"/>
      <c r="R289" s="243"/>
      <c r="S289" s="243"/>
      <c r="T289" s="244"/>
      <c r="AT289" s="245" t="s">
        <v>176</v>
      </c>
      <c r="AU289" s="245" t="s">
        <v>85</v>
      </c>
      <c r="AV289" s="12" t="s">
        <v>83</v>
      </c>
      <c r="AW289" s="12" t="s">
        <v>37</v>
      </c>
      <c r="AX289" s="12" t="s">
        <v>76</v>
      </c>
      <c r="AY289" s="245" t="s">
        <v>165</v>
      </c>
    </row>
    <row r="290" s="13" customFormat="1">
      <c r="B290" s="246"/>
      <c r="C290" s="247"/>
      <c r="D290" s="233" t="s">
        <v>176</v>
      </c>
      <c r="E290" s="248" t="s">
        <v>19</v>
      </c>
      <c r="F290" s="249" t="s">
        <v>421</v>
      </c>
      <c r="G290" s="247"/>
      <c r="H290" s="250">
        <v>1</v>
      </c>
      <c r="I290" s="251"/>
      <c r="J290" s="247"/>
      <c r="K290" s="247"/>
      <c r="L290" s="252"/>
      <c r="M290" s="253"/>
      <c r="N290" s="254"/>
      <c r="O290" s="254"/>
      <c r="P290" s="254"/>
      <c r="Q290" s="254"/>
      <c r="R290" s="254"/>
      <c r="S290" s="254"/>
      <c r="T290" s="255"/>
      <c r="AT290" s="256" t="s">
        <v>176</v>
      </c>
      <c r="AU290" s="256" t="s">
        <v>85</v>
      </c>
      <c r="AV290" s="13" t="s">
        <v>85</v>
      </c>
      <c r="AW290" s="13" t="s">
        <v>37</v>
      </c>
      <c r="AX290" s="13" t="s">
        <v>76</v>
      </c>
      <c r="AY290" s="256" t="s">
        <v>165</v>
      </c>
    </row>
    <row r="291" s="14" customFormat="1">
      <c r="B291" s="257"/>
      <c r="C291" s="258"/>
      <c r="D291" s="233" t="s">
        <v>176</v>
      </c>
      <c r="E291" s="259" t="s">
        <v>19</v>
      </c>
      <c r="F291" s="260" t="s">
        <v>181</v>
      </c>
      <c r="G291" s="258"/>
      <c r="H291" s="261">
        <v>1</v>
      </c>
      <c r="I291" s="262"/>
      <c r="J291" s="258"/>
      <c r="K291" s="258"/>
      <c r="L291" s="263"/>
      <c r="M291" s="264"/>
      <c r="N291" s="265"/>
      <c r="O291" s="265"/>
      <c r="P291" s="265"/>
      <c r="Q291" s="265"/>
      <c r="R291" s="265"/>
      <c r="S291" s="265"/>
      <c r="T291" s="266"/>
      <c r="AT291" s="267" t="s">
        <v>176</v>
      </c>
      <c r="AU291" s="267" t="s">
        <v>85</v>
      </c>
      <c r="AV291" s="14" t="s">
        <v>172</v>
      </c>
      <c r="AW291" s="14" t="s">
        <v>37</v>
      </c>
      <c r="AX291" s="14" t="s">
        <v>83</v>
      </c>
      <c r="AY291" s="267" t="s">
        <v>165</v>
      </c>
    </row>
    <row r="292" s="1" customFormat="1" ht="16.5" customHeight="1">
      <c r="B292" s="39"/>
      <c r="C292" s="220" t="s">
        <v>422</v>
      </c>
      <c r="D292" s="220" t="s">
        <v>167</v>
      </c>
      <c r="E292" s="221" t="s">
        <v>423</v>
      </c>
      <c r="F292" s="222" t="s">
        <v>424</v>
      </c>
      <c r="G292" s="223" t="s">
        <v>219</v>
      </c>
      <c r="H292" s="224">
        <v>0.10000000000000001</v>
      </c>
      <c r="I292" s="225"/>
      <c r="J292" s="226">
        <f>ROUND(I292*H292,2)</f>
        <v>0</v>
      </c>
      <c r="K292" s="222" t="s">
        <v>171</v>
      </c>
      <c r="L292" s="44"/>
      <c r="M292" s="227" t="s">
        <v>19</v>
      </c>
      <c r="N292" s="228" t="s">
        <v>47</v>
      </c>
      <c r="O292" s="84"/>
      <c r="P292" s="229">
        <f>O292*H292</f>
        <v>0</v>
      </c>
      <c r="Q292" s="229">
        <v>0</v>
      </c>
      <c r="R292" s="229">
        <f>Q292*H292</f>
        <v>0</v>
      </c>
      <c r="S292" s="229">
        <v>0</v>
      </c>
      <c r="T292" s="230">
        <f>S292*H292</f>
        <v>0</v>
      </c>
      <c r="AR292" s="231" t="s">
        <v>172</v>
      </c>
      <c r="AT292" s="231" t="s">
        <v>167</v>
      </c>
      <c r="AU292" s="231" t="s">
        <v>85</v>
      </c>
      <c r="AY292" s="18" t="s">
        <v>165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8" t="s">
        <v>83</v>
      </c>
      <c r="BK292" s="232">
        <f>ROUND(I292*H292,2)</f>
        <v>0</v>
      </c>
      <c r="BL292" s="18" t="s">
        <v>172</v>
      </c>
      <c r="BM292" s="231" t="s">
        <v>425</v>
      </c>
    </row>
    <row r="293" s="1" customFormat="1">
      <c r="B293" s="39"/>
      <c r="C293" s="40"/>
      <c r="D293" s="233" t="s">
        <v>174</v>
      </c>
      <c r="E293" s="40"/>
      <c r="F293" s="234" t="s">
        <v>426</v>
      </c>
      <c r="G293" s="40"/>
      <c r="H293" s="40"/>
      <c r="I293" s="146"/>
      <c r="J293" s="40"/>
      <c r="K293" s="40"/>
      <c r="L293" s="44"/>
      <c r="M293" s="235"/>
      <c r="N293" s="84"/>
      <c r="O293" s="84"/>
      <c r="P293" s="84"/>
      <c r="Q293" s="84"/>
      <c r="R293" s="84"/>
      <c r="S293" s="84"/>
      <c r="T293" s="85"/>
      <c r="AT293" s="18" t="s">
        <v>174</v>
      </c>
      <c r="AU293" s="18" t="s">
        <v>85</v>
      </c>
    </row>
    <row r="294" s="12" customFormat="1">
      <c r="B294" s="236"/>
      <c r="C294" s="237"/>
      <c r="D294" s="233" t="s">
        <v>176</v>
      </c>
      <c r="E294" s="238" t="s">
        <v>19</v>
      </c>
      <c r="F294" s="239" t="s">
        <v>427</v>
      </c>
      <c r="G294" s="237"/>
      <c r="H294" s="238" t="s">
        <v>19</v>
      </c>
      <c r="I294" s="240"/>
      <c r="J294" s="237"/>
      <c r="K294" s="237"/>
      <c r="L294" s="241"/>
      <c r="M294" s="242"/>
      <c r="N294" s="243"/>
      <c r="O294" s="243"/>
      <c r="P294" s="243"/>
      <c r="Q294" s="243"/>
      <c r="R294" s="243"/>
      <c r="S294" s="243"/>
      <c r="T294" s="244"/>
      <c r="AT294" s="245" t="s">
        <v>176</v>
      </c>
      <c r="AU294" s="245" t="s">
        <v>85</v>
      </c>
      <c r="AV294" s="12" t="s">
        <v>83</v>
      </c>
      <c r="AW294" s="12" t="s">
        <v>37</v>
      </c>
      <c r="AX294" s="12" t="s">
        <v>76</v>
      </c>
      <c r="AY294" s="245" t="s">
        <v>165</v>
      </c>
    </row>
    <row r="295" s="13" customFormat="1">
      <c r="B295" s="246"/>
      <c r="C295" s="247"/>
      <c r="D295" s="233" t="s">
        <v>176</v>
      </c>
      <c r="E295" s="248" t="s">
        <v>19</v>
      </c>
      <c r="F295" s="249" t="s">
        <v>428</v>
      </c>
      <c r="G295" s="247"/>
      <c r="H295" s="250">
        <v>0.10000000000000001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AT295" s="256" t="s">
        <v>176</v>
      </c>
      <c r="AU295" s="256" t="s">
        <v>85</v>
      </c>
      <c r="AV295" s="13" t="s">
        <v>85</v>
      </c>
      <c r="AW295" s="13" t="s">
        <v>37</v>
      </c>
      <c r="AX295" s="13" t="s">
        <v>76</v>
      </c>
      <c r="AY295" s="256" t="s">
        <v>165</v>
      </c>
    </row>
    <row r="296" s="14" customFormat="1">
      <c r="B296" s="257"/>
      <c r="C296" s="258"/>
      <c r="D296" s="233" t="s">
        <v>176</v>
      </c>
      <c r="E296" s="259" t="s">
        <v>19</v>
      </c>
      <c r="F296" s="260" t="s">
        <v>181</v>
      </c>
      <c r="G296" s="258"/>
      <c r="H296" s="261">
        <v>0.10000000000000001</v>
      </c>
      <c r="I296" s="262"/>
      <c r="J296" s="258"/>
      <c r="K296" s="258"/>
      <c r="L296" s="263"/>
      <c r="M296" s="264"/>
      <c r="N296" s="265"/>
      <c r="O296" s="265"/>
      <c r="P296" s="265"/>
      <c r="Q296" s="265"/>
      <c r="R296" s="265"/>
      <c r="S296" s="265"/>
      <c r="T296" s="266"/>
      <c r="AT296" s="267" t="s">
        <v>176</v>
      </c>
      <c r="AU296" s="267" t="s">
        <v>85</v>
      </c>
      <c r="AV296" s="14" t="s">
        <v>172</v>
      </c>
      <c r="AW296" s="14" t="s">
        <v>37</v>
      </c>
      <c r="AX296" s="14" t="s">
        <v>83</v>
      </c>
      <c r="AY296" s="267" t="s">
        <v>165</v>
      </c>
    </row>
    <row r="297" s="1" customFormat="1" ht="16.5" customHeight="1">
      <c r="B297" s="39"/>
      <c r="C297" s="268" t="s">
        <v>429</v>
      </c>
      <c r="D297" s="268" t="s">
        <v>268</v>
      </c>
      <c r="E297" s="269" t="s">
        <v>430</v>
      </c>
      <c r="F297" s="270" t="s">
        <v>431</v>
      </c>
      <c r="G297" s="271" t="s">
        <v>219</v>
      </c>
      <c r="H297" s="272">
        <v>0.10000000000000001</v>
      </c>
      <c r="I297" s="273"/>
      <c r="J297" s="274">
        <f>ROUND(I297*H297,2)</f>
        <v>0</v>
      </c>
      <c r="K297" s="270" t="s">
        <v>171</v>
      </c>
      <c r="L297" s="275"/>
      <c r="M297" s="276" t="s">
        <v>19</v>
      </c>
      <c r="N297" s="277" t="s">
        <v>47</v>
      </c>
      <c r="O297" s="84"/>
      <c r="P297" s="229">
        <f>O297*H297</f>
        <v>0</v>
      </c>
      <c r="Q297" s="229">
        <v>0</v>
      </c>
      <c r="R297" s="229">
        <f>Q297*H297</f>
        <v>0</v>
      </c>
      <c r="S297" s="229">
        <v>0</v>
      </c>
      <c r="T297" s="230">
        <f>S297*H297</f>
        <v>0</v>
      </c>
      <c r="AR297" s="231" t="s">
        <v>224</v>
      </c>
      <c r="AT297" s="231" t="s">
        <v>268</v>
      </c>
      <c r="AU297" s="231" t="s">
        <v>85</v>
      </c>
      <c r="AY297" s="18" t="s">
        <v>165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8" t="s">
        <v>83</v>
      </c>
      <c r="BK297" s="232">
        <f>ROUND(I297*H297,2)</f>
        <v>0</v>
      </c>
      <c r="BL297" s="18" t="s">
        <v>172</v>
      </c>
      <c r="BM297" s="231" t="s">
        <v>432</v>
      </c>
    </row>
    <row r="298" s="1" customFormat="1">
      <c r="B298" s="39"/>
      <c r="C298" s="40"/>
      <c r="D298" s="233" t="s">
        <v>174</v>
      </c>
      <c r="E298" s="40"/>
      <c r="F298" s="234" t="s">
        <v>431</v>
      </c>
      <c r="G298" s="40"/>
      <c r="H298" s="40"/>
      <c r="I298" s="146"/>
      <c r="J298" s="40"/>
      <c r="K298" s="40"/>
      <c r="L298" s="44"/>
      <c r="M298" s="235"/>
      <c r="N298" s="84"/>
      <c r="O298" s="84"/>
      <c r="P298" s="84"/>
      <c r="Q298" s="84"/>
      <c r="R298" s="84"/>
      <c r="S298" s="84"/>
      <c r="T298" s="85"/>
      <c r="AT298" s="18" t="s">
        <v>174</v>
      </c>
      <c r="AU298" s="18" t="s">
        <v>85</v>
      </c>
    </row>
    <row r="299" s="12" customFormat="1">
      <c r="B299" s="236"/>
      <c r="C299" s="237"/>
      <c r="D299" s="233" t="s">
        <v>176</v>
      </c>
      <c r="E299" s="238" t="s">
        <v>19</v>
      </c>
      <c r="F299" s="239" t="s">
        <v>433</v>
      </c>
      <c r="G299" s="237"/>
      <c r="H299" s="238" t="s">
        <v>19</v>
      </c>
      <c r="I299" s="240"/>
      <c r="J299" s="237"/>
      <c r="K299" s="237"/>
      <c r="L299" s="241"/>
      <c r="M299" s="242"/>
      <c r="N299" s="243"/>
      <c r="O299" s="243"/>
      <c r="P299" s="243"/>
      <c r="Q299" s="243"/>
      <c r="R299" s="243"/>
      <c r="S299" s="243"/>
      <c r="T299" s="244"/>
      <c r="AT299" s="245" t="s">
        <v>176</v>
      </c>
      <c r="AU299" s="245" t="s">
        <v>85</v>
      </c>
      <c r="AV299" s="12" t="s">
        <v>83</v>
      </c>
      <c r="AW299" s="12" t="s">
        <v>37</v>
      </c>
      <c r="AX299" s="12" t="s">
        <v>76</v>
      </c>
      <c r="AY299" s="245" t="s">
        <v>165</v>
      </c>
    </row>
    <row r="300" s="13" customFormat="1">
      <c r="B300" s="246"/>
      <c r="C300" s="247"/>
      <c r="D300" s="233" t="s">
        <v>176</v>
      </c>
      <c r="E300" s="248" t="s">
        <v>19</v>
      </c>
      <c r="F300" s="249" t="s">
        <v>428</v>
      </c>
      <c r="G300" s="247"/>
      <c r="H300" s="250">
        <v>0.10000000000000001</v>
      </c>
      <c r="I300" s="251"/>
      <c r="J300" s="247"/>
      <c r="K300" s="247"/>
      <c r="L300" s="252"/>
      <c r="M300" s="253"/>
      <c r="N300" s="254"/>
      <c r="O300" s="254"/>
      <c r="P300" s="254"/>
      <c r="Q300" s="254"/>
      <c r="R300" s="254"/>
      <c r="S300" s="254"/>
      <c r="T300" s="255"/>
      <c r="AT300" s="256" t="s">
        <v>176</v>
      </c>
      <c r="AU300" s="256" t="s">
        <v>85</v>
      </c>
      <c r="AV300" s="13" t="s">
        <v>85</v>
      </c>
      <c r="AW300" s="13" t="s">
        <v>37</v>
      </c>
      <c r="AX300" s="13" t="s">
        <v>76</v>
      </c>
      <c r="AY300" s="256" t="s">
        <v>165</v>
      </c>
    </row>
    <row r="301" s="14" customFormat="1">
      <c r="B301" s="257"/>
      <c r="C301" s="258"/>
      <c r="D301" s="233" t="s">
        <v>176</v>
      </c>
      <c r="E301" s="259" t="s">
        <v>19</v>
      </c>
      <c r="F301" s="260" t="s">
        <v>181</v>
      </c>
      <c r="G301" s="258"/>
      <c r="H301" s="261">
        <v>0.10000000000000001</v>
      </c>
      <c r="I301" s="262"/>
      <c r="J301" s="258"/>
      <c r="K301" s="258"/>
      <c r="L301" s="263"/>
      <c r="M301" s="264"/>
      <c r="N301" s="265"/>
      <c r="O301" s="265"/>
      <c r="P301" s="265"/>
      <c r="Q301" s="265"/>
      <c r="R301" s="265"/>
      <c r="S301" s="265"/>
      <c r="T301" s="266"/>
      <c r="AT301" s="267" t="s">
        <v>176</v>
      </c>
      <c r="AU301" s="267" t="s">
        <v>85</v>
      </c>
      <c r="AV301" s="14" t="s">
        <v>172</v>
      </c>
      <c r="AW301" s="14" t="s">
        <v>37</v>
      </c>
      <c r="AX301" s="14" t="s">
        <v>83</v>
      </c>
      <c r="AY301" s="267" t="s">
        <v>165</v>
      </c>
    </row>
    <row r="302" s="1" customFormat="1" ht="16.5" customHeight="1">
      <c r="B302" s="39"/>
      <c r="C302" s="220" t="s">
        <v>434</v>
      </c>
      <c r="D302" s="220" t="s">
        <v>167</v>
      </c>
      <c r="E302" s="221" t="s">
        <v>435</v>
      </c>
      <c r="F302" s="222" t="s">
        <v>436</v>
      </c>
      <c r="G302" s="223" t="s">
        <v>219</v>
      </c>
      <c r="H302" s="224">
        <v>0.10000000000000001</v>
      </c>
      <c r="I302" s="225"/>
      <c r="J302" s="226">
        <f>ROUND(I302*H302,2)</f>
        <v>0</v>
      </c>
      <c r="K302" s="222" t="s">
        <v>171</v>
      </c>
      <c r="L302" s="44"/>
      <c r="M302" s="227" t="s">
        <v>19</v>
      </c>
      <c r="N302" s="228" t="s">
        <v>47</v>
      </c>
      <c r="O302" s="84"/>
      <c r="P302" s="229">
        <f>O302*H302</f>
        <v>0</v>
      </c>
      <c r="Q302" s="229">
        <v>0</v>
      </c>
      <c r="R302" s="229">
        <f>Q302*H302</f>
        <v>0</v>
      </c>
      <c r="S302" s="229">
        <v>0</v>
      </c>
      <c r="T302" s="230">
        <f>S302*H302</f>
        <v>0</v>
      </c>
      <c r="AR302" s="231" t="s">
        <v>172</v>
      </c>
      <c r="AT302" s="231" t="s">
        <v>167</v>
      </c>
      <c r="AU302" s="231" t="s">
        <v>85</v>
      </c>
      <c r="AY302" s="18" t="s">
        <v>165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8" t="s">
        <v>83</v>
      </c>
      <c r="BK302" s="232">
        <f>ROUND(I302*H302,2)</f>
        <v>0</v>
      </c>
      <c r="BL302" s="18" t="s">
        <v>172</v>
      </c>
      <c r="BM302" s="231" t="s">
        <v>437</v>
      </c>
    </row>
    <row r="303" s="1" customFormat="1">
      <c r="B303" s="39"/>
      <c r="C303" s="40"/>
      <c r="D303" s="233" t="s">
        <v>174</v>
      </c>
      <c r="E303" s="40"/>
      <c r="F303" s="234" t="s">
        <v>438</v>
      </c>
      <c r="G303" s="40"/>
      <c r="H303" s="40"/>
      <c r="I303" s="146"/>
      <c r="J303" s="40"/>
      <c r="K303" s="40"/>
      <c r="L303" s="44"/>
      <c r="M303" s="235"/>
      <c r="N303" s="84"/>
      <c r="O303" s="84"/>
      <c r="P303" s="84"/>
      <c r="Q303" s="84"/>
      <c r="R303" s="84"/>
      <c r="S303" s="84"/>
      <c r="T303" s="85"/>
      <c r="AT303" s="18" t="s">
        <v>174</v>
      </c>
      <c r="AU303" s="18" t="s">
        <v>85</v>
      </c>
    </row>
    <row r="304" s="13" customFormat="1">
      <c r="B304" s="246"/>
      <c r="C304" s="247"/>
      <c r="D304" s="233" t="s">
        <v>176</v>
      </c>
      <c r="E304" s="248" t="s">
        <v>19</v>
      </c>
      <c r="F304" s="249" t="s">
        <v>428</v>
      </c>
      <c r="G304" s="247"/>
      <c r="H304" s="250">
        <v>0.10000000000000001</v>
      </c>
      <c r="I304" s="251"/>
      <c r="J304" s="247"/>
      <c r="K304" s="247"/>
      <c r="L304" s="252"/>
      <c r="M304" s="253"/>
      <c r="N304" s="254"/>
      <c r="O304" s="254"/>
      <c r="P304" s="254"/>
      <c r="Q304" s="254"/>
      <c r="R304" s="254"/>
      <c r="S304" s="254"/>
      <c r="T304" s="255"/>
      <c r="AT304" s="256" t="s">
        <v>176</v>
      </c>
      <c r="AU304" s="256" t="s">
        <v>85</v>
      </c>
      <c r="AV304" s="13" t="s">
        <v>85</v>
      </c>
      <c r="AW304" s="13" t="s">
        <v>37</v>
      </c>
      <c r="AX304" s="13" t="s">
        <v>76</v>
      </c>
      <c r="AY304" s="256" t="s">
        <v>165</v>
      </c>
    </row>
    <row r="305" s="14" customFormat="1">
      <c r="B305" s="257"/>
      <c r="C305" s="258"/>
      <c r="D305" s="233" t="s">
        <v>176</v>
      </c>
      <c r="E305" s="259" t="s">
        <v>19</v>
      </c>
      <c r="F305" s="260" t="s">
        <v>181</v>
      </c>
      <c r="G305" s="258"/>
      <c r="H305" s="261">
        <v>0.10000000000000001</v>
      </c>
      <c r="I305" s="262"/>
      <c r="J305" s="258"/>
      <c r="K305" s="258"/>
      <c r="L305" s="263"/>
      <c r="M305" s="264"/>
      <c r="N305" s="265"/>
      <c r="O305" s="265"/>
      <c r="P305" s="265"/>
      <c r="Q305" s="265"/>
      <c r="R305" s="265"/>
      <c r="S305" s="265"/>
      <c r="T305" s="266"/>
      <c r="AT305" s="267" t="s">
        <v>176</v>
      </c>
      <c r="AU305" s="267" t="s">
        <v>85</v>
      </c>
      <c r="AV305" s="14" t="s">
        <v>172</v>
      </c>
      <c r="AW305" s="14" t="s">
        <v>37</v>
      </c>
      <c r="AX305" s="14" t="s">
        <v>83</v>
      </c>
      <c r="AY305" s="267" t="s">
        <v>165</v>
      </c>
    </row>
    <row r="306" s="1" customFormat="1" ht="16.5" customHeight="1">
      <c r="B306" s="39"/>
      <c r="C306" s="220" t="s">
        <v>439</v>
      </c>
      <c r="D306" s="220" t="s">
        <v>167</v>
      </c>
      <c r="E306" s="221" t="s">
        <v>440</v>
      </c>
      <c r="F306" s="222" t="s">
        <v>441</v>
      </c>
      <c r="G306" s="223" t="s">
        <v>442</v>
      </c>
      <c r="H306" s="224">
        <v>1</v>
      </c>
      <c r="I306" s="225"/>
      <c r="J306" s="226">
        <f>ROUND(I306*H306,2)</f>
        <v>0</v>
      </c>
      <c r="K306" s="222" t="s">
        <v>367</v>
      </c>
      <c r="L306" s="44"/>
      <c r="M306" s="227" t="s">
        <v>19</v>
      </c>
      <c r="N306" s="228" t="s">
        <v>47</v>
      </c>
      <c r="O306" s="84"/>
      <c r="P306" s="229">
        <f>O306*H306</f>
        <v>0</v>
      </c>
      <c r="Q306" s="229">
        <v>0</v>
      </c>
      <c r="R306" s="229">
        <f>Q306*H306</f>
        <v>0</v>
      </c>
      <c r="S306" s="229">
        <v>0</v>
      </c>
      <c r="T306" s="230">
        <f>S306*H306</f>
        <v>0</v>
      </c>
      <c r="AR306" s="231" t="s">
        <v>172</v>
      </c>
      <c r="AT306" s="231" t="s">
        <v>167</v>
      </c>
      <c r="AU306" s="231" t="s">
        <v>85</v>
      </c>
      <c r="AY306" s="18" t="s">
        <v>165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8" t="s">
        <v>83</v>
      </c>
      <c r="BK306" s="232">
        <f>ROUND(I306*H306,2)</f>
        <v>0</v>
      </c>
      <c r="BL306" s="18" t="s">
        <v>172</v>
      </c>
      <c r="BM306" s="231" t="s">
        <v>443</v>
      </c>
    </row>
    <row r="307" s="1" customFormat="1">
      <c r="B307" s="39"/>
      <c r="C307" s="40"/>
      <c r="D307" s="233" t="s">
        <v>174</v>
      </c>
      <c r="E307" s="40"/>
      <c r="F307" s="234" t="s">
        <v>441</v>
      </c>
      <c r="G307" s="40"/>
      <c r="H307" s="40"/>
      <c r="I307" s="146"/>
      <c r="J307" s="40"/>
      <c r="K307" s="40"/>
      <c r="L307" s="44"/>
      <c r="M307" s="235"/>
      <c r="N307" s="84"/>
      <c r="O307" s="84"/>
      <c r="P307" s="84"/>
      <c r="Q307" s="84"/>
      <c r="R307" s="84"/>
      <c r="S307" s="84"/>
      <c r="T307" s="85"/>
      <c r="AT307" s="18" t="s">
        <v>174</v>
      </c>
      <c r="AU307" s="18" t="s">
        <v>85</v>
      </c>
    </row>
    <row r="308" s="1" customFormat="1">
      <c r="B308" s="39"/>
      <c r="C308" s="40"/>
      <c r="D308" s="233" t="s">
        <v>369</v>
      </c>
      <c r="E308" s="40"/>
      <c r="F308" s="278" t="s">
        <v>444</v>
      </c>
      <c r="G308" s="40"/>
      <c r="H308" s="40"/>
      <c r="I308" s="146"/>
      <c r="J308" s="40"/>
      <c r="K308" s="40"/>
      <c r="L308" s="44"/>
      <c r="M308" s="235"/>
      <c r="N308" s="84"/>
      <c r="O308" s="84"/>
      <c r="P308" s="84"/>
      <c r="Q308" s="84"/>
      <c r="R308" s="84"/>
      <c r="S308" s="84"/>
      <c r="T308" s="85"/>
      <c r="AT308" s="18" t="s">
        <v>369</v>
      </c>
      <c r="AU308" s="18" t="s">
        <v>85</v>
      </c>
    </row>
    <row r="309" s="11" customFormat="1" ht="22.8" customHeight="1">
      <c r="B309" s="204"/>
      <c r="C309" s="205"/>
      <c r="D309" s="206" t="s">
        <v>75</v>
      </c>
      <c r="E309" s="218" t="s">
        <v>202</v>
      </c>
      <c r="F309" s="218" t="s">
        <v>445</v>
      </c>
      <c r="G309" s="205"/>
      <c r="H309" s="205"/>
      <c r="I309" s="208"/>
      <c r="J309" s="219">
        <f>BK309</f>
        <v>0</v>
      </c>
      <c r="K309" s="205"/>
      <c r="L309" s="210"/>
      <c r="M309" s="211"/>
      <c r="N309" s="212"/>
      <c r="O309" s="212"/>
      <c r="P309" s="213">
        <f>SUM(P310:P342)</f>
        <v>0</v>
      </c>
      <c r="Q309" s="212"/>
      <c r="R309" s="213">
        <f>SUM(R310:R342)</f>
        <v>52.090332999999994</v>
      </c>
      <c r="S309" s="212"/>
      <c r="T309" s="214">
        <f>SUM(T310:T342)</f>
        <v>0</v>
      </c>
      <c r="AR309" s="215" t="s">
        <v>83</v>
      </c>
      <c r="AT309" s="216" t="s">
        <v>75</v>
      </c>
      <c r="AU309" s="216" t="s">
        <v>83</v>
      </c>
      <c r="AY309" s="215" t="s">
        <v>165</v>
      </c>
      <c r="BK309" s="217">
        <f>SUM(BK310:BK342)</f>
        <v>0</v>
      </c>
    </row>
    <row r="310" s="1" customFormat="1" ht="16.5" customHeight="1">
      <c r="B310" s="39"/>
      <c r="C310" s="220" t="s">
        <v>446</v>
      </c>
      <c r="D310" s="220" t="s">
        <v>167</v>
      </c>
      <c r="E310" s="221" t="s">
        <v>447</v>
      </c>
      <c r="F310" s="222" t="s">
        <v>448</v>
      </c>
      <c r="G310" s="223" t="s">
        <v>170</v>
      </c>
      <c r="H310" s="224">
        <v>22</v>
      </c>
      <c r="I310" s="225"/>
      <c r="J310" s="226">
        <f>ROUND(I310*H310,2)</f>
        <v>0</v>
      </c>
      <c r="K310" s="222" t="s">
        <v>171</v>
      </c>
      <c r="L310" s="44"/>
      <c r="M310" s="227" t="s">
        <v>19</v>
      </c>
      <c r="N310" s="228" t="s">
        <v>47</v>
      </c>
      <c r="O310" s="84"/>
      <c r="P310" s="229">
        <f>O310*H310</f>
        <v>0</v>
      </c>
      <c r="Q310" s="229">
        <v>0</v>
      </c>
      <c r="R310" s="229">
        <f>Q310*H310</f>
        <v>0</v>
      </c>
      <c r="S310" s="229">
        <v>0</v>
      </c>
      <c r="T310" s="230">
        <f>S310*H310</f>
        <v>0</v>
      </c>
      <c r="AR310" s="231" t="s">
        <v>172</v>
      </c>
      <c r="AT310" s="231" t="s">
        <v>167</v>
      </c>
      <c r="AU310" s="231" t="s">
        <v>85</v>
      </c>
      <c r="AY310" s="18" t="s">
        <v>165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8" t="s">
        <v>83</v>
      </c>
      <c r="BK310" s="232">
        <f>ROUND(I310*H310,2)</f>
        <v>0</v>
      </c>
      <c r="BL310" s="18" t="s">
        <v>172</v>
      </c>
      <c r="BM310" s="231" t="s">
        <v>449</v>
      </c>
    </row>
    <row r="311" s="1" customFormat="1">
      <c r="B311" s="39"/>
      <c r="C311" s="40"/>
      <c r="D311" s="233" t="s">
        <v>174</v>
      </c>
      <c r="E311" s="40"/>
      <c r="F311" s="234" t="s">
        <v>450</v>
      </c>
      <c r="G311" s="40"/>
      <c r="H311" s="40"/>
      <c r="I311" s="146"/>
      <c r="J311" s="40"/>
      <c r="K311" s="40"/>
      <c r="L311" s="44"/>
      <c r="M311" s="235"/>
      <c r="N311" s="84"/>
      <c r="O311" s="84"/>
      <c r="P311" s="84"/>
      <c r="Q311" s="84"/>
      <c r="R311" s="84"/>
      <c r="S311" s="84"/>
      <c r="T311" s="85"/>
      <c r="AT311" s="18" t="s">
        <v>174</v>
      </c>
      <c r="AU311" s="18" t="s">
        <v>85</v>
      </c>
    </row>
    <row r="312" s="12" customFormat="1">
      <c r="B312" s="236"/>
      <c r="C312" s="237"/>
      <c r="D312" s="233" t="s">
        <v>176</v>
      </c>
      <c r="E312" s="238" t="s">
        <v>19</v>
      </c>
      <c r="F312" s="239" t="s">
        <v>451</v>
      </c>
      <c r="G312" s="237"/>
      <c r="H312" s="238" t="s">
        <v>19</v>
      </c>
      <c r="I312" s="240"/>
      <c r="J312" s="237"/>
      <c r="K312" s="237"/>
      <c r="L312" s="241"/>
      <c r="M312" s="242"/>
      <c r="N312" s="243"/>
      <c r="O312" s="243"/>
      <c r="P312" s="243"/>
      <c r="Q312" s="243"/>
      <c r="R312" s="243"/>
      <c r="S312" s="243"/>
      <c r="T312" s="244"/>
      <c r="AT312" s="245" t="s">
        <v>176</v>
      </c>
      <c r="AU312" s="245" t="s">
        <v>85</v>
      </c>
      <c r="AV312" s="12" t="s">
        <v>83</v>
      </c>
      <c r="AW312" s="12" t="s">
        <v>37</v>
      </c>
      <c r="AX312" s="12" t="s">
        <v>76</v>
      </c>
      <c r="AY312" s="245" t="s">
        <v>165</v>
      </c>
    </row>
    <row r="313" s="13" customFormat="1">
      <c r="B313" s="246"/>
      <c r="C313" s="247"/>
      <c r="D313" s="233" t="s">
        <v>176</v>
      </c>
      <c r="E313" s="248" t="s">
        <v>19</v>
      </c>
      <c r="F313" s="249" t="s">
        <v>180</v>
      </c>
      <c r="G313" s="247"/>
      <c r="H313" s="250">
        <v>11.199999999999999</v>
      </c>
      <c r="I313" s="251"/>
      <c r="J313" s="247"/>
      <c r="K313" s="247"/>
      <c r="L313" s="252"/>
      <c r="M313" s="253"/>
      <c r="N313" s="254"/>
      <c r="O313" s="254"/>
      <c r="P313" s="254"/>
      <c r="Q313" s="254"/>
      <c r="R313" s="254"/>
      <c r="S313" s="254"/>
      <c r="T313" s="255"/>
      <c r="AT313" s="256" t="s">
        <v>176</v>
      </c>
      <c r="AU313" s="256" t="s">
        <v>85</v>
      </c>
      <c r="AV313" s="13" t="s">
        <v>85</v>
      </c>
      <c r="AW313" s="13" t="s">
        <v>37</v>
      </c>
      <c r="AX313" s="13" t="s">
        <v>76</v>
      </c>
      <c r="AY313" s="256" t="s">
        <v>165</v>
      </c>
    </row>
    <row r="314" s="12" customFormat="1">
      <c r="B314" s="236"/>
      <c r="C314" s="237"/>
      <c r="D314" s="233" t="s">
        <v>176</v>
      </c>
      <c r="E314" s="238" t="s">
        <v>19</v>
      </c>
      <c r="F314" s="239" t="s">
        <v>452</v>
      </c>
      <c r="G314" s="237"/>
      <c r="H314" s="238" t="s">
        <v>19</v>
      </c>
      <c r="I314" s="240"/>
      <c r="J314" s="237"/>
      <c r="K314" s="237"/>
      <c r="L314" s="241"/>
      <c r="M314" s="242"/>
      <c r="N314" s="243"/>
      <c r="O314" s="243"/>
      <c r="P314" s="243"/>
      <c r="Q314" s="243"/>
      <c r="R314" s="243"/>
      <c r="S314" s="243"/>
      <c r="T314" s="244"/>
      <c r="AT314" s="245" t="s">
        <v>176</v>
      </c>
      <c r="AU314" s="245" t="s">
        <v>85</v>
      </c>
      <c r="AV314" s="12" t="s">
        <v>83</v>
      </c>
      <c r="AW314" s="12" t="s">
        <v>37</v>
      </c>
      <c r="AX314" s="12" t="s">
        <v>76</v>
      </c>
      <c r="AY314" s="245" t="s">
        <v>165</v>
      </c>
    </row>
    <row r="315" s="13" customFormat="1">
      <c r="B315" s="246"/>
      <c r="C315" s="247"/>
      <c r="D315" s="233" t="s">
        <v>176</v>
      </c>
      <c r="E315" s="248" t="s">
        <v>19</v>
      </c>
      <c r="F315" s="249" t="s">
        <v>453</v>
      </c>
      <c r="G315" s="247"/>
      <c r="H315" s="250">
        <v>6.7999999999999998</v>
      </c>
      <c r="I315" s="251"/>
      <c r="J315" s="247"/>
      <c r="K315" s="247"/>
      <c r="L315" s="252"/>
      <c r="M315" s="253"/>
      <c r="N315" s="254"/>
      <c r="O315" s="254"/>
      <c r="P315" s="254"/>
      <c r="Q315" s="254"/>
      <c r="R315" s="254"/>
      <c r="S315" s="254"/>
      <c r="T315" s="255"/>
      <c r="AT315" s="256" t="s">
        <v>176</v>
      </c>
      <c r="AU315" s="256" t="s">
        <v>85</v>
      </c>
      <c r="AV315" s="13" t="s">
        <v>85</v>
      </c>
      <c r="AW315" s="13" t="s">
        <v>37</v>
      </c>
      <c r="AX315" s="13" t="s">
        <v>76</v>
      </c>
      <c r="AY315" s="256" t="s">
        <v>165</v>
      </c>
    </row>
    <row r="316" s="12" customFormat="1">
      <c r="B316" s="236"/>
      <c r="C316" s="237"/>
      <c r="D316" s="233" t="s">
        <v>176</v>
      </c>
      <c r="E316" s="238" t="s">
        <v>19</v>
      </c>
      <c r="F316" s="239" t="s">
        <v>454</v>
      </c>
      <c r="G316" s="237"/>
      <c r="H316" s="238" t="s">
        <v>19</v>
      </c>
      <c r="I316" s="240"/>
      <c r="J316" s="237"/>
      <c r="K316" s="237"/>
      <c r="L316" s="241"/>
      <c r="M316" s="242"/>
      <c r="N316" s="243"/>
      <c r="O316" s="243"/>
      <c r="P316" s="243"/>
      <c r="Q316" s="243"/>
      <c r="R316" s="243"/>
      <c r="S316" s="243"/>
      <c r="T316" s="244"/>
      <c r="AT316" s="245" t="s">
        <v>176</v>
      </c>
      <c r="AU316" s="245" t="s">
        <v>85</v>
      </c>
      <c r="AV316" s="12" t="s">
        <v>83</v>
      </c>
      <c r="AW316" s="12" t="s">
        <v>37</v>
      </c>
      <c r="AX316" s="12" t="s">
        <v>76</v>
      </c>
      <c r="AY316" s="245" t="s">
        <v>165</v>
      </c>
    </row>
    <row r="317" s="13" customFormat="1">
      <c r="B317" s="246"/>
      <c r="C317" s="247"/>
      <c r="D317" s="233" t="s">
        <v>176</v>
      </c>
      <c r="E317" s="248" t="s">
        <v>19</v>
      </c>
      <c r="F317" s="249" t="s">
        <v>455</v>
      </c>
      <c r="G317" s="247"/>
      <c r="H317" s="250">
        <v>4</v>
      </c>
      <c r="I317" s="251"/>
      <c r="J317" s="247"/>
      <c r="K317" s="247"/>
      <c r="L317" s="252"/>
      <c r="M317" s="253"/>
      <c r="N317" s="254"/>
      <c r="O317" s="254"/>
      <c r="P317" s="254"/>
      <c r="Q317" s="254"/>
      <c r="R317" s="254"/>
      <c r="S317" s="254"/>
      <c r="T317" s="255"/>
      <c r="AT317" s="256" t="s">
        <v>176</v>
      </c>
      <c r="AU317" s="256" t="s">
        <v>85</v>
      </c>
      <c r="AV317" s="13" t="s">
        <v>85</v>
      </c>
      <c r="AW317" s="13" t="s">
        <v>37</v>
      </c>
      <c r="AX317" s="13" t="s">
        <v>76</v>
      </c>
      <c r="AY317" s="256" t="s">
        <v>165</v>
      </c>
    </row>
    <row r="318" s="14" customFormat="1">
      <c r="B318" s="257"/>
      <c r="C318" s="258"/>
      <c r="D318" s="233" t="s">
        <v>176</v>
      </c>
      <c r="E318" s="259" t="s">
        <v>19</v>
      </c>
      <c r="F318" s="260" t="s">
        <v>181</v>
      </c>
      <c r="G318" s="258"/>
      <c r="H318" s="261">
        <v>22</v>
      </c>
      <c r="I318" s="262"/>
      <c r="J318" s="258"/>
      <c r="K318" s="258"/>
      <c r="L318" s="263"/>
      <c r="M318" s="264"/>
      <c r="N318" s="265"/>
      <c r="O318" s="265"/>
      <c r="P318" s="265"/>
      <c r="Q318" s="265"/>
      <c r="R318" s="265"/>
      <c r="S318" s="265"/>
      <c r="T318" s="266"/>
      <c r="AT318" s="267" t="s">
        <v>176</v>
      </c>
      <c r="AU318" s="267" t="s">
        <v>85</v>
      </c>
      <c r="AV318" s="14" t="s">
        <v>172</v>
      </c>
      <c r="AW318" s="14" t="s">
        <v>37</v>
      </c>
      <c r="AX318" s="14" t="s">
        <v>83</v>
      </c>
      <c r="AY318" s="267" t="s">
        <v>165</v>
      </c>
    </row>
    <row r="319" s="1" customFormat="1" ht="16.5" customHeight="1">
      <c r="B319" s="39"/>
      <c r="C319" s="220" t="s">
        <v>456</v>
      </c>
      <c r="D319" s="220" t="s">
        <v>167</v>
      </c>
      <c r="E319" s="221" t="s">
        <v>457</v>
      </c>
      <c r="F319" s="222" t="s">
        <v>458</v>
      </c>
      <c r="G319" s="223" t="s">
        <v>170</v>
      </c>
      <c r="H319" s="224">
        <v>179.30000000000001</v>
      </c>
      <c r="I319" s="225"/>
      <c r="J319" s="226">
        <f>ROUND(I319*H319,2)</f>
        <v>0</v>
      </c>
      <c r="K319" s="222" t="s">
        <v>171</v>
      </c>
      <c r="L319" s="44"/>
      <c r="M319" s="227" t="s">
        <v>19</v>
      </c>
      <c r="N319" s="228" t="s">
        <v>47</v>
      </c>
      <c r="O319" s="84"/>
      <c r="P319" s="229">
        <f>O319*H319</f>
        <v>0</v>
      </c>
      <c r="Q319" s="229">
        <v>0</v>
      </c>
      <c r="R319" s="229">
        <f>Q319*H319</f>
        <v>0</v>
      </c>
      <c r="S319" s="229">
        <v>0</v>
      </c>
      <c r="T319" s="230">
        <f>S319*H319</f>
        <v>0</v>
      </c>
      <c r="AR319" s="231" t="s">
        <v>172</v>
      </c>
      <c r="AT319" s="231" t="s">
        <v>167</v>
      </c>
      <c r="AU319" s="231" t="s">
        <v>85</v>
      </c>
      <c r="AY319" s="18" t="s">
        <v>165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8" t="s">
        <v>83</v>
      </c>
      <c r="BK319" s="232">
        <f>ROUND(I319*H319,2)</f>
        <v>0</v>
      </c>
      <c r="BL319" s="18" t="s">
        <v>172</v>
      </c>
      <c r="BM319" s="231" t="s">
        <v>459</v>
      </c>
    </row>
    <row r="320" s="1" customFormat="1">
      <c r="B320" s="39"/>
      <c r="C320" s="40"/>
      <c r="D320" s="233" t="s">
        <v>174</v>
      </c>
      <c r="E320" s="40"/>
      <c r="F320" s="234" t="s">
        <v>460</v>
      </c>
      <c r="G320" s="40"/>
      <c r="H320" s="40"/>
      <c r="I320" s="146"/>
      <c r="J320" s="40"/>
      <c r="K320" s="40"/>
      <c r="L320" s="44"/>
      <c r="M320" s="235"/>
      <c r="N320" s="84"/>
      <c r="O320" s="84"/>
      <c r="P320" s="84"/>
      <c r="Q320" s="84"/>
      <c r="R320" s="84"/>
      <c r="S320" s="84"/>
      <c r="T320" s="85"/>
      <c r="AT320" s="18" t="s">
        <v>174</v>
      </c>
      <c r="AU320" s="18" t="s">
        <v>85</v>
      </c>
    </row>
    <row r="321" s="12" customFormat="1">
      <c r="B321" s="236"/>
      <c r="C321" s="237"/>
      <c r="D321" s="233" t="s">
        <v>176</v>
      </c>
      <c r="E321" s="238" t="s">
        <v>19</v>
      </c>
      <c r="F321" s="239" t="s">
        <v>461</v>
      </c>
      <c r="G321" s="237"/>
      <c r="H321" s="238" t="s">
        <v>19</v>
      </c>
      <c r="I321" s="240"/>
      <c r="J321" s="237"/>
      <c r="K321" s="237"/>
      <c r="L321" s="241"/>
      <c r="M321" s="242"/>
      <c r="N321" s="243"/>
      <c r="O321" s="243"/>
      <c r="P321" s="243"/>
      <c r="Q321" s="243"/>
      <c r="R321" s="243"/>
      <c r="S321" s="243"/>
      <c r="T321" s="244"/>
      <c r="AT321" s="245" t="s">
        <v>176</v>
      </c>
      <c r="AU321" s="245" t="s">
        <v>85</v>
      </c>
      <c r="AV321" s="12" t="s">
        <v>83</v>
      </c>
      <c r="AW321" s="12" t="s">
        <v>37</v>
      </c>
      <c r="AX321" s="12" t="s">
        <v>76</v>
      </c>
      <c r="AY321" s="245" t="s">
        <v>165</v>
      </c>
    </row>
    <row r="322" s="13" customFormat="1">
      <c r="B322" s="246"/>
      <c r="C322" s="247"/>
      <c r="D322" s="233" t="s">
        <v>176</v>
      </c>
      <c r="E322" s="248" t="s">
        <v>19</v>
      </c>
      <c r="F322" s="249" t="s">
        <v>462</v>
      </c>
      <c r="G322" s="247"/>
      <c r="H322" s="250">
        <v>179.30000000000001</v>
      </c>
      <c r="I322" s="251"/>
      <c r="J322" s="247"/>
      <c r="K322" s="247"/>
      <c r="L322" s="252"/>
      <c r="M322" s="253"/>
      <c r="N322" s="254"/>
      <c r="O322" s="254"/>
      <c r="P322" s="254"/>
      <c r="Q322" s="254"/>
      <c r="R322" s="254"/>
      <c r="S322" s="254"/>
      <c r="T322" s="255"/>
      <c r="AT322" s="256" t="s">
        <v>176</v>
      </c>
      <c r="AU322" s="256" t="s">
        <v>85</v>
      </c>
      <c r="AV322" s="13" t="s">
        <v>85</v>
      </c>
      <c r="AW322" s="13" t="s">
        <v>37</v>
      </c>
      <c r="AX322" s="13" t="s">
        <v>76</v>
      </c>
      <c r="AY322" s="256" t="s">
        <v>165</v>
      </c>
    </row>
    <row r="323" s="14" customFormat="1">
      <c r="B323" s="257"/>
      <c r="C323" s="258"/>
      <c r="D323" s="233" t="s">
        <v>176</v>
      </c>
      <c r="E323" s="259" t="s">
        <v>19</v>
      </c>
      <c r="F323" s="260" t="s">
        <v>181</v>
      </c>
      <c r="G323" s="258"/>
      <c r="H323" s="261">
        <v>179.30000000000001</v>
      </c>
      <c r="I323" s="262"/>
      <c r="J323" s="258"/>
      <c r="K323" s="258"/>
      <c r="L323" s="263"/>
      <c r="M323" s="264"/>
      <c r="N323" s="265"/>
      <c r="O323" s="265"/>
      <c r="P323" s="265"/>
      <c r="Q323" s="265"/>
      <c r="R323" s="265"/>
      <c r="S323" s="265"/>
      <c r="T323" s="266"/>
      <c r="AT323" s="267" t="s">
        <v>176</v>
      </c>
      <c r="AU323" s="267" t="s">
        <v>85</v>
      </c>
      <c r="AV323" s="14" t="s">
        <v>172</v>
      </c>
      <c r="AW323" s="14" t="s">
        <v>37</v>
      </c>
      <c r="AX323" s="14" t="s">
        <v>83</v>
      </c>
      <c r="AY323" s="267" t="s">
        <v>165</v>
      </c>
    </row>
    <row r="324" s="1" customFormat="1" ht="16.5" customHeight="1">
      <c r="B324" s="39"/>
      <c r="C324" s="220" t="s">
        <v>463</v>
      </c>
      <c r="D324" s="220" t="s">
        <v>167</v>
      </c>
      <c r="E324" s="221" t="s">
        <v>464</v>
      </c>
      <c r="F324" s="222" t="s">
        <v>465</v>
      </c>
      <c r="G324" s="223" t="s">
        <v>170</v>
      </c>
      <c r="H324" s="224">
        <v>193.90000000000001</v>
      </c>
      <c r="I324" s="225"/>
      <c r="J324" s="226">
        <f>ROUND(I324*H324,2)</f>
        <v>0</v>
      </c>
      <c r="K324" s="222" t="s">
        <v>171</v>
      </c>
      <c r="L324" s="44"/>
      <c r="M324" s="227" t="s">
        <v>19</v>
      </c>
      <c r="N324" s="228" t="s">
        <v>47</v>
      </c>
      <c r="O324" s="84"/>
      <c r="P324" s="229">
        <f>O324*H324</f>
        <v>0</v>
      </c>
      <c r="Q324" s="229">
        <v>0.10362</v>
      </c>
      <c r="R324" s="229">
        <f>Q324*H324</f>
        <v>20.091918</v>
      </c>
      <c r="S324" s="229">
        <v>0</v>
      </c>
      <c r="T324" s="230">
        <f>S324*H324</f>
        <v>0</v>
      </c>
      <c r="AR324" s="231" t="s">
        <v>172</v>
      </c>
      <c r="AT324" s="231" t="s">
        <v>167</v>
      </c>
      <c r="AU324" s="231" t="s">
        <v>85</v>
      </c>
      <c r="AY324" s="18" t="s">
        <v>165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18" t="s">
        <v>83</v>
      </c>
      <c r="BK324" s="232">
        <f>ROUND(I324*H324,2)</f>
        <v>0</v>
      </c>
      <c r="BL324" s="18" t="s">
        <v>172</v>
      </c>
      <c r="BM324" s="231" t="s">
        <v>466</v>
      </c>
    </row>
    <row r="325" s="1" customFormat="1">
      <c r="B325" s="39"/>
      <c r="C325" s="40"/>
      <c r="D325" s="233" t="s">
        <v>174</v>
      </c>
      <c r="E325" s="40"/>
      <c r="F325" s="234" t="s">
        <v>467</v>
      </c>
      <c r="G325" s="40"/>
      <c r="H325" s="40"/>
      <c r="I325" s="146"/>
      <c r="J325" s="40"/>
      <c r="K325" s="40"/>
      <c r="L325" s="44"/>
      <c r="M325" s="235"/>
      <c r="N325" s="84"/>
      <c r="O325" s="84"/>
      <c r="P325" s="84"/>
      <c r="Q325" s="84"/>
      <c r="R325" s="84"/>
      <c r="S325" s="84"/>
      <c r="T325" s="85"/>
      <c r="AT325" s="18" t="s">
        <v>174</v>
      </c>
      <c r="AU325" s="18" t="s">
        <v>85</v>
      </c>
    </row>
    <row r="326" s="12" customFormat="1">
      <c r="B326" s="236"/>
      <c r="C326" s="237"/>
      <c r="D326" s="233" t="s">
        <v>176</v>
      </c>
      <c r="E326" s="238" t="s">
        <v>19</v>
      </c>
      <c r="F326" s="239" t="s">
        <v>468</v>
      </c>
      <c r="G326" s="237"/>
      <c r="H326" s="238" t="s">
        <v>19</v>
      </c>
      <c r="I326" s="240"/>
      <c r="J326" s="237"/>
      <c r="K326" s="237"/>
      <c r="L326" s="241"/>
      <c r="M326" s="242"/>
      <c r="N326" s="243"/>
      <c r="O326" s="243"/>
      <c r="P326" s="243"/>
      <c r="Q326" s="243"/>
      <c r="R326" s="243"/>
      <c r="S326" s="243"/>
      <c r="T326" s="244"/>
      <c r="AT326" s="245" t="s">
        <v>176</v>
      </c>
      <c r="AU326" s="245" t="s">
        <v>85</v>
      </c>
      <c r="AV326" s="12" t="s">
        <v>83</v>
      </c>
      <c r="AW326" s="12" t="s">
        <v>37</v>
      </c>
      <c r="AX326" s="12" t="s">
        <v>76</v>
      </c>
      <c r="AY326" s="245" t="s">
        <v>165</v>
      </c>
    </row>
    <row r="327" s="13" customFormat="1">
      <c r="B327" s="246"/>
      <c r="C327" s="247"/>
      <c r="D327" s="233" t="s">
        <v>176</v>
      </c>
      <c r="E327" s="248" t="s">
        <v>19</v>
      </c>
      <c r="F327" s="249" t="s">
        <v>462</v>
      </c>
      <c r="G327" s="247"/>
      <c r="H327" s="250">
        <v>179.30000000000001</v>
      </c>
      <c r="I327" s="251"/>
      <c r="J327" s="247"/>
      <c r="K327" s="247"/>
      <c r="L327" s="252"/>
      <c r="M327" s="253"/>
      <c r="N327" s="254"/>
      <c r="O327" s="254"/>
      <c r="P327" s="254"/>
      <c r="Q327" s="254"/>
      <c r="R327" s="254"/>
      <c r="S327" s="254"/>
      <c r="T327" s="255"/>
      <c r="AT327" s="256" t="s">
        <v>176</v>
      </c>
      <c r="AU327" s="256" t="s">
        <v>85</v>
      </c>
      <c r="AV327" s="13" t="s">
        <v>85</v>
      </c>
      <c r="AW327" s="13" t="s">
        <v>37</v>
      </c>
      <c r="AX327" s="13" t="s">
        <v>76</v>
      </c>
      <c r="AY327" s="256" t="s">
        <v>165</v>
      </c>
    </row>
    <row r="328" s="12" customFormat="1">
      <c r="B328" s="236"/>
      <c r="C328" s="237"/>
      <c r="D328" s="233" t="s">
        <v>176</v>
      </c>
      <c r="E328" s="238" t="s">
        <v>19</v>
      </c>
      <c r="F328" s="239" t="s">
        <v>469</v>
      </c>
      <c r="G328" s="237"/>
      <c r="H328" s="238" t="s">
        <v>19</v>
      </c>
      <c r="I328" s="240"/>
      <c r="J328" s="237"/>
      <c r="K328" s="237"/>
      <c r="L328" s="241"/>
      <c r="M328" s="242"/>
      <c r="N328" s="243"/>
      <c r="O328" s="243"/>
      <c r="P328" s="243"/>
      <c r="Q328" s="243"/>
      <c r="R328" s="243"/>
      <c r="S328" s="243"/>
      <c r="T328" s="244"/>
      <c r="AT328" s="245" t="s">
        <v>176</v>
      </c>
      <c r="AU328" s="245" t="s">
        <v>85</v>
      </c>
      <c r="AV328" s="12" t="s">
        <v>83</v>
      </c>
      <c r="AW328" s="12" t="s">
        <v>37</v>
      </c>
      <c r="AX328" s="12" t="s">
        <v>76</v>
      </c>
      <c r="AY328" s="245" t="s">
        <v>165</v>
      </c>
    </row>
    <row r="329" s="13" customFormat="1">
      <c r="B329" s="246"/>
      <c r="C329" s="247"/>
      <c r="D329" s="233" t="s">
        <v>176</v>
      </c>
      <c r="E329" s="248" t="s">
        <v>19</v>
      </c>
      <c r="F329" s="249" t="s">
        <v>470</v>
      </c>
      <c r="G329" s="247"/>
      <c r="H329" s="250">
        <v>14.6</v>
      </c>
      <c r="I329" s="251"/>
      <c r="J329" s="247"/>
      <c r="K329" s="247"/>
      <c r="L329" s="252"/>
      <c r="M329" s="253"/>
      <c r="N329" s="254"/>
      <c r="O329" s="254"/>
      <c r="P329" s="254"/>
      <c r="Q329" s="254"/>
      <c r="R329" s="254"/>
      <c r="S329" s="254"/>
      <c r="T329" s="255"/>
      <c r="AT329" s="256" t="s">
        <v>176</v>
      </c>
      <c r="AU329" s="256" t="s">
        <v>85</v>
      </c>
      <c r="AV329" s="13" t="s">
        <v>85</v>
      </c>
      <c r="AW329" s="13" t="s">
        <v>37</v>
      </c>
      <c r="AX329" s="13" t="s">
        <v>76</v>
      </c>
      <c r="AY329" s="256" t="s">
        <v>165</v>
      </c>
    </row>
    <row r="330" s="14" customFormat="1">
      <c r="B330" s="257"/>
      <c r="C330" s="258"/>
      <c r="D330" s="233" t="s">
        <v>176</v>
      </c>
      <c r="E330" s="259" t="s">
        <v>19</v>
      </c>
      <c r="F330" s="260" t="s">
        <v>181</v>
      </c>
      <c r="G330" s="258"/>
      <c r="H330" s="261">
        <v>193.90000000000001</v>
      </c>
      <c r="I330" s="262"/>
      <c r="J330" s="258"/>
      <c r="K330" s="258"/>
      <c r="L330" s="263"/>
      <c r="M330" s="264"/>
      <c r="N330" s="265"/>
      <c r="O330" s="265"/>
      <c r="P330" s="265"/>
      <c r="Q330" s="265"/>
      <c r="R330" s="265"/>
      <c r="S330" s="265"/>
      <c r="T330" s="266"/>
      <c r="AT330" s="267" t="s">
        <v>176</v>
      </c>
      <c r="AU330" s="267" t="s">
        <v>85</v>
      </c>
      <c r="AV330" s="14" t="s">
        <v>172</v>
      </c>
      <c r="AW330" s="14" t="s">
        <v>37</v>
      </c>
      <c r="AX330" s="14" t="s">
        <v>83</v>
      </c>
      <c r="AY330" s="267" t="s">
        <v>165</v>
      </c>
    </row>
    <row r="331" s="1" customFormat="1" ht="16.5" customHeight="1">
      <c r="B331" s="39"/>
      <c r="C331" s="268" t="s">
        <v>471</v>
      </c>
      <c r="D331" s="268" t="s">
        <v>268</v>
      </c>
      <c r="E331" s="269" t="s">
        <v>472</v>
      </c>
      <c r="F331" s="270" t="s">
        <v>473</v>
      </c>
      <c r="G331" s="271" t="s">
        <v>170</v>
      </c>
      <c r="H331" s="272">
        <v>174.828</v>
      </c>
      <c r="I331" s="273"/>
      <c r="J331" s="274">
        <f>ROUND(I331*H331,2)</f>
        <v>0</v>
      </c>
      <c r="K331" s="270" t="s">
        <v>171</v>
      </c>
      <c r="L331" s="275"/>
      <c r="M331" s="276" t="s">
        <v>19</v>
      </c>
      <c r="N331" s="277" t="s">
        <v>47</v>
      </c>
      <c r="O331" s="84"/>
      <c r="P331" s="229">
        <f>O331*H331</f>
        <v>0</v>
      </c>
      <c r="Q331" s="229">
        <v>0.17599999999999999</v>
      </c>
      <c r="R331" s="229">
        <f>Q331*H331</f>
        <v>30.769727999999997</v>
      </c>
      <c r="S331" s="229">
        <v>0</v>
      </c>
      <c r="T331" s="230">
        <f>S331*H331</f>
        <v>0</v>
      </c>
      <c r="AR331" s="231" t="s">
        <v>224</v>
      </c>
      <c r="AT331" s="231" t="s">
        <v>268</v>
      </c>
      <c r="AU331" s="231" t="s">
        <v>85</v>
      </c>
      <c r="AY331" s="18" t="s">
        <v>165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18" t="s">
        <v>83</v>
      </c>
      <c r="BK331" s="232">
        <f>ROUND(I331*H331,2)</f>
        <v>0</v>
      </c>
      <c r="BL331" s="18" t="s">
        <v>172</v>
      </c>
      <c r="BM331" s="231" t="s">
        <v>474</v>
      </c>
    </row>
    <row r="332" s="1" customFormat="1">
      <c r="B332" s="39"/>
      <c r="C332" s="40"/>
      <c r="D332" s="233" t="s">
        <v>174</v>
      </c>
      <c r="E332" s="40"/>
      <c r="F332" s="234" t="s">
        <v>473</v>
      </c>
      <c r="G332" s="40"/>
      <c r="H332" s="40"/>
      <c r="I332" s="146"/>
      <c r="J332" s="40"/>
      <c r="K332" s="40"/>
      <c r="L332" s="44"/>
      <c r="M332" s="235"/>
      <c r="N332" s="84"/>
      <c r="O332" s="84"/>
      <c r="P332" s="84"/>
      <c r="Q332" s="84"/>
      <c r="R332" s="84"/>
      <c r="S332" s="84"/>
      <c r="T332" s="85"/>
      <c r="AT332" s="18" t="s">
        <v>174</v>
      </c>
      <c r="AU332" s="18" t="s">
        <v>85</v>
      </c>
    </row>
    <row r="333" s="12" customFormat="1">
      <c r="B333" s="236"/>
      <c r="C333" s="237"/>
      <c r="D333" s="233" t="s">
        <v>176</v>
      </c>
      <c r="E333" s="238" t="s">
        <v>19</v>
      </c>
      <c r="F333" s="239" t="s">
        <v>475</v>
      </c>
      <c r="G333" s="237"/>
      <c r="H333" s="238" t="s">
        <v>19</v>
      </c>
      <c r="I333" s="240"/>
      <c r="J333" s="237"/>
      <c r="K333" s="237"/>
      <c r="L333" s="241"/>
      <c r="M333" s="242"/>
      <c r="N333" s="243"/>
      <c r="O333" s="243"/>
      <c r="P333" s="243"/>
      <c r="Q333" s="243"/>
      <c r="R333" s="243"/>
      <c r="S333" s="243"/>
      <c r="T333" s="244"/>
      <c r="AT333" s="245" t="s">
        <v>176</v>
      </c>
      <c r="AU333" s="245" t="s">
        <v>85</v>
      </c>
      <c r="AV333" s="12" t="s">
        <v>83</v>
      </c>
      <c r="AW333" s="12" t="s">
        <v>37</v>
      </c>
      <c r="AX333" s="12" t="s">
        <v>76</v>
      </c>
      <c r="AY333" s="245" t="s">
        <v>165</v>
      </c>
    </row>
    <row r="334" s="13" customFormat="1">
      <c r="B334" s="246"/>
      <c r="C334" s="247"/>
      <c r="D334" s="233" t="s">
        <v>176</v>
      </c>
      <c r="E334" s="248" t="s">
        <v>19</v>
      </c>
      <c r="F334" s="249" t="s">
        <v>476</v>
      </c>
      <c r="G334" s="247"/>
      <c r="H334" s="250">
        <v>182.886</v>
      </c>
      <c r="I334" s="251"/>
      <c r="J334" s="247"/>
      <c r="K334" s="247"/>
      <c r="L334" s="252"/>
      <c r="M334" s="253"/>
      <c r="N334" s="254"/>
      <c r="O334" s="254"/>
      <c r="P334" s="254"/>
      <c r="Q334" s="254"/>
      <c r="R334" s="254"/>
      <c r="S334" s="254"/>
      <c r="T334" s="255"/>
      <c r="AT334" s="256" t="s">
        <v>176</v>
      </c>
      <c r="AU334" s="256" t="s">
        <v>85</v>
      </c>
      <c r="AV334" s="13" t="s">
        <v>85</v>
      </c>
      <c r="AW334" s="13" t="s">
        <v>37</v>
      </c>
      <c r="AX334" s="13" t="s">
        <v>76</v>
      </c>
      <c r="AY334" s="256" t="s">
        <v>165</v>
      </c>
    </row>
    <row r="335" s="12" customFormat="1">
      <c r="B335" s="236"/>
      <c r="C335" s="237"/>
      <c r="D335" s="233" t="s">
        <v>176</v>
      </c>
      <c r="E335" s="238" t="s">
        <v>19</v>
      </c>
      <c r="F335" s="239" t="s">
        <v>477</v>
      </c>
      <c r="G335" s="237"/>
      <c r="H335" s="238" t="s">
        <v>19</v>
      </c>
      <c r="I335" s="240"/>
      <c r="J335" s="237"/>
      <c r="K335" s="237"/>
      <c r="L335" s="241"/>
      <c r="M335" s="242"/>
      <c r="N335" s="243"/>
      <c r="O335" s="243"/>
      <c r="P335" s="243"/>
      <c r="Q335" s="243"/>
      <c r="R335" s="243"/>
      <c r="S335" s="243"/>
      <c r="T335" s="244"/>
      <c r="AT335" s="245" t="s">
        <v>176</v>
      </c>
      <c r="AU335" s="245" t="s">
        <v>85</v>
      </c>
      <c r="AV335" s="12" t="s">
        <v>83</v>
      </c>
      <c r="AW335" s="12" t="s">
        <v>37</v>
      </c>
      <c r="AX335" s="12" t="s">
        <v>76</v>
      </c>
      <c r="AY335" s="245" t="s">
        <v>165</v>
      </c>
    </row>
    <row r="336" s="13" customFormat="1">
      <c r="B336" s="246"/>
      <c r="C336" s="247"/>
      <c r="D336" s="233" t="s">
        <v>176</v>
      </c>
      <c r="E336" s="248" t="s">
        <v>19</v>
      </c>
      <c r="F336" s="249" t="s">
        <v>478</v>
      </c>
      <c r="G336" s="247"/>
      <c r="H336" s="250">
        <v>-8.0579999999999998</v>
      </c>
      <c r="I336" s="251"/>
      <c r="J336" s="247"/>
      <c r="K336" s="247"/>
      <c r="L336" s="252"/>
      <c r="M336" s="253"/>
      <c r="N336" s="254"/>
      <c r="O336" s="254"/>
      <c r="P336" s="254"/>
      <c r="Q336" s="254"/>
      <c r="R336" s="254"/>
      <c r="S336" s="254"/>
      <c r="T336" s="255"/>
      <c r="AT336" s="256" t="s">
        <v>176</v>
      </c>
      <c r="AU336" s="256" t="s">
        <v>85</v>
      </c>
      <c r="AV336" s="13" t="s">
        <v>85</v>
      </c>
      <c r="AW336" s="13" t="s">
        <v>37</v>
      </c>
      <c r="AX336" s="13" t="s">
        <v>76</v>
      </c>
      <c r="AY336" s="256" t="s">
        <v>165</v>
      </c>
    </row>
    <row r="337" s="14" customFormat="1">
      <c r="B337" s="257"/>
      <c r="C337" s="258"/>
      <c r="D337" s="233" t="s">
        <v>176</v>
      </c>
      <c r="E337" s="259" t="s">
        <v>19</v>
      </c>
      <c r="F337" s="260" t="s">
        <v>181</v>
      </c>
      <c r="G337" s="258"/>
      <c r="H337" s="261">
        <v>174.828</v>
      </c>
      <c r="I337" s="262"/>
      <c r="J337" s="258"/>
      <c r="K337" s="258"/>
      <c r="L337" s="263"/>
      <c r="M337" s="264"/>
      <c r="N337" s="265"/>
      <c r="O337" s="265"/>
      <c r="P337" s="265"/>
      <c r="Q337" s="265"/>
      <c r="R337" s="265"/>
      <c r="S337" s="265"/>
      <c r="T337" s="266"/>
      <c r="AT337" s="267" t="s">
        <v>176</v>
      </c>
      <c r="AU337" s="267" t="s">
        <v>85</v>
      </c>
      <c r="AV337" s="14" t="s">
        <v>172</v>
      </c>
      <c r="AW337" s="14" t="s">
        <v>37</v>
      </c>
      <c r="AX337" s="14" t="s">
        <v>83</v>
      </c>
      <c r="AY337" s="267" t="s">
        <v>165</v>
      </c>
    </row>
    <row r="338" s="1" customFormat="1" ht="16.5" customHeight="1">
      <c r="B338" s="39"/>
      <c r="C338" s="268" t="s">
        <v>479</v>
      </c>
      <c r="D338" s="268" t="s">
        <v>268</v>
      </c>
      <c r="E338" s="269" t="s">
        <v>480</v>
      </c>
      <c r="F338" s="270" t="s">
        <v>481</v>
      </c>
      <c r="G338" s="271" t="s">
        <v>170</v>
      </c>
      <c r="H338" s="272">
        <v>8.1370000000000005</v>
      </c>
      <c r="I338" s="273"/>
      <c r="J338" s="274">
        <f>ROUND(I338*H338,2)</f>
        <v>0</v>
      </c>
      <c r="K338" s="270" t="s">
        <v>367</v>
      </c>
      <c r="L338" s="275"/>
      <c r="M338" s="276" t="s">
        <v>19</v>
      </c>
      <c r="N338" s="277" t="s">
        <v>47</v>
      </c>
      <c r="O338" s="84"/>
      <c r="P338" s="229">
        <f>O338*H338</f>
        <v>0</v>
      </c>
      <c r="Q338" s="229">
        <v>0.151</v>
      </c>
      <c r="R338" s="229">
        <f>Q338*H338</f>
        <v>1.2286870000000001</v>
      </c>
      <c r="S338" s="229">
        <v>0</v>
      </c>
      <c r="T338" s="230">
        <f>S338*H338</f>
        <v>0</v>
      </c>
      <c r="AR338" s="231" t="s">
        <v>224</v>
      </c>
      <c r="AT338" s="231" t="s">
        <v>268</v>
      </c>
      <c r="AU338" s="231" t="s">
        <v>85</v>
      </c>
      <c r="AY338" s="18" t="s">
        <v>165</v>
      </c>
      <c r="BE338" s="232">
        <f>IF(N338="základní",J338,0)</f>
        <v>0</v>
      </c>
      <c r="BF338" s="232">
        <f>IF(N338="snížená",J338,0)</f>
        <v>0</v>
      </c>
      <c r="BG338" s="232">
        <f>IF(N338="zákl. přenesená",J338,0)</f>
        <v>0</v>
      </c>
      <c r="BH338" s="232">
        <f>IF(N338="sníž. přenesená",J338,0)</f>
        <v>0</v>
      </c>
      <c r="BI338" s="232">
        <f>IF(N338="nulová",J338,0)</f>
        <v>0</v>
      </c>
      <c r="BJ338" s="18" t="s">
        <v>83</v>
      </c>
      <c r="BK338" s="232">
        <f>ROUND(I338*H338,2)</f>
        <v>0</v>
      </c>
      <c r="BL338" s="18" t="s">
        <v>172</v>
      </c>
      <c r="BM338" s="231" t="s">
        <v>482</v>
      </c>
    </row>
    <row r="339" s="1" customFormat="1">
      <c r="B339" s="39"/>
      <c r="C339" s="40"/>
      <c r="D339" s="233" t="s">
        <v>174</v>
      </c>
      <c r="E339" s="40"/>
      <c r="F339" s="234" t="s">
        <v>481</v>
      </c>
      <c r="G339" s="40"/>
      <c r="H339" s="40"/>
      <c r="I339" s="146"/>
      <c r="J339" s="40"/>
      <c r="K339" s="40"/>
      <c r="L339" s="44"/>
      <c r="M339" s="235"/>
      <c r="N339" s="84"/>
      <c r="O339" s="84"/>
      <c r="P339" s="84"/>
      <c r="Q339" s="84"/>
      <c r="R339" s="84"/>
      <c r="S339" s="84"/>
      <c r="T339" s="85"/>
      <c r="AT339" s="18" t="s">
        <v>174</v>
      </c>
      <c r="AU339" s="18" t="s">
        <v>85</v>
      </c>
    </row>
    <row r="340" s="12" customFormat="1">
      <c r="B340" s="236"/>
      <c r="C340" s="237"/>
      <c r="D340" s="233" t="s">
        <v>176</v>
      </c>
      <c r="E340" s="238" t="s">
        <v>19</v>
      </c>
      <c r="F340" s="239" t="s">
        <v>483</v>
      </c>
      <c r="G340" s="237"/>
      <c r="H340" s="238" t="s">
        <v>19</v>
      </c>
      <c r="I340" s="240"/>
      <c r="J340" s="237"/>
      <c r="K340" s="237"/>
      <c r="L340" s="241"/>
      <c r="M340" s="242"/>
      <c r="N340" s="243"/>
      <c r="O340" s="243"/>
      <c r="P340" s="243"/>
      <c r="Q340" s="243"/>
      <c r="R340" s="243"/>
      <c r="S340" s="243"/>
      <c r="T340" s="244"/>
      <c r="AT340" s="245" t="s">
        <v>176</v>
      </c>
      <c r="AU340" s="245" t="s">
        <v>85</v>
      </c>
      <c r="AV340" s="12" t="s">
        <v>83</v>
      </c>
      <c r="AW340" s="12" t="s">
        <v>37</v>
      </c>
      <c r="AX340" s="12" t="s">
        <v>76</v>
      </c>
      <c r="AY340" s="245" t="s">
        <v>165</v>
      </c>
    </row>
    <row r="341" s="13" customFormat="1">
      <c r="B341" s="246"/>
      <c r="C341" s="247"/>
      <c r="D341" s="233" t="s">
        <v>176</v>
      </c>
      <c r="E341" s="248" t="s">
        <v>19</v>
      </c>
      <c r="F341" s="249" t="s">
        <v>484</v>
      </c>
      <c r="G341" s="247"/>
      <c r="H341" s="250">
        <v>8.1370000000000005</v>
      </c>
      <c r="I341" s="251"/>
      <c r="J341" s="247"/>
      <c r="K341" s="247"/>
      <c r="L341" s="252"/>
      <c r="M341" s="253"/>
      <c r="N341" s="254"/>
      <c r="O341" s="254"/>
      <c r="P341" s="254"/>
      <c r="Q341" s="254"/>
      <c r="R341" s="254"/>
      <c r="S341" s="254"/>
      <c r="T341" s="255"/>
      <c r="AT341" s="256" t="s">
        <v>176</v>
      </c>
      <c r="AU341" s="256" t="s">
        <v>85</v>
      </c>
      <c r="AV341" s="13" t="s">
        <v>85</v>
      </c>
      <c r="AW341" s="13" t="s">
        <v>37</v>
      </c>
      <c r="AX341" s="13" t="s">
        <v>76</v>
      </c>
      <c r="AY341" s="256" t="s">
        <v>165</v>
      </c>
    </row>
    <row r="342" s="14" customFormat="1">
      <c r="B342" s="257"/>
      <c r="C342" s="258"/>
      <c r="D342" s="233" t="s">
        <v>176</v>
      </c>
      <c r="E342" s="259" t="s">
        <v>19</v>
      </c>
      <c r="F342" s="260" t="s">
        <v>181</v>
      </c>
      <c r="G342" s="258"/>
      <c r="H342" s="261">
        <v>8.1370000000000005</v>
      </c>
      <c r="I342" s="262"/>
      <c r="J342" s="258"/>
      <c r="K342" s="258"/>
      <c r="L342" s="263"/>
      <c r="M342" s="264"/>
      <c r="N342" s="265"/>
      <c r="O342" s="265"/>
      <c r="P342" s="265"/>
      <c r="Q342" s="265"/>
      <c r="R342" s="265"/>
      <c r="S342" s="265"/>
      <c r="T342" s="266"/>
      <c r="AT342" s="267" t="s">
        <v>176</v>
      </c>
      <c r="AU342" s="267" t="s">
        <v>85</v>
      </c>
      <c r="AV342" s="14" t="s">
        <v>172</v>
      </c>
      <c r="AW342" s="14" t="s">
        <v>37</v>
      </c>
      <c r="AX342" s="14" t="s">
        <v>83</v>
      </c>
      <c r="AY342" s="267" t="s">
        <v>165</v>
      </c>
    </row>
    <row r="343" s="11" customFormat="1" ht="22.8" customHeight="1">
      <c r="B343" s="204"/>
      <c r="C343" s="205"/>
      <c r="D343" s="206" t="s">
        <v>75</v>
      </c>
      <c r="E343" s="218" t="s">
        <v>233</v>
      </c>
      <c r="F343" s="218" t="s">
        <v>485</v>
      </c>
      <c r="G343" s="205"/>
      <c r="H343" s="205"/>
      <c r="I343" s="208"/>
      <c r="J343" s="219">
        <f>BK343</f>
        <v>0</v>
      </c>
      <c r="K343" s="205"/>
      <c r="L343" s="210"/>
      <c r="M343" s="211"/>
      <c r="N343" s="212"/>
      <c r="O343" s="212"/>
      <c r="P343" s="213">
        <f>SUM(P344:P437)</f>
        <v>0</v>
      </c>
      <c r="Q343" s="212"/>
      <c r="R343" s="213">
        <f>SUM(R344:R437)</f>
        <v>51.60509900000001</v>
      </c>
      <c r="S343" s="212"/>
      <c r="T343" s="214">
        <f>SUM(T344:T437)</f>
        <v>0.26200000000000001</v>
      </c>
      <c r="AR343" s="215" t="s">
        <v>83</v>
      </c>
      <c r="AT343" s="216" t="s">
        <v>75</v>
      </c>
      <c r="AU343" s="216" t="s">
        <v>83</v>
      </c>
      <c r="AY343" s="215" t="s">
        <v>165</v>
      </c>
      <c r="BK343" s="217">
        <f>SUM(BK344:BK437)</f>
        <v>0</v>
      </c>
    </row>
    <row r="344" s="1" customFormat="1" ht="16.5" customHeight="1">
      <c r="B344" s="39"/>
      <c r="C344" s="220" t="s">
        <v>486</v>
      </c>
      <c r="D344" s="220" t="s">
        <v>167</v>
      </c>
      <c r="E344" s="221" t="s">
        <v>487</v>
      </c>
      <c r="F344" s="222" t="s">
        <v>488</v>
      </c>
      <c r="G344" s="223" t="s">
        <v>324</v>
      </c>
      <c r="H344" s="224">
        <v>4</v>
      </c>
      <c r="I344" s="225"/>
      <c r="J344" s="226">
        <f>ROUND(I344*H344,2)</f>
        <v>0</v>
      </c>
      <c r="K344" s="222" t="s">
        <v>171</v>
      </c>
      <c r="L344" s="44"/>
      <c r="M344" s="227" t="s">
        <v>19</v>
      </c>
      <c r="N344" s="228" t="s">
        <v>47</v>
      </c>
      <c r="O344" s="84"/>
      <c r="P344" s="229">
        <f>O344*H344</f>
        <v>0</v>
      </c>
      <c r="Q344" s="229">
        <v>0.00069999999999999999</v>
      </c>
      <c r="R344" s="229">
        <f>Q344*H344</f>
        <v>0.0028</v>
      </c>
      <c r="S344" s="229">
        <v>0</v>
      </c>
      <c r="T344" s="230">
        <f>S344*H344</f>
        <v>0</v>
      </c>
      <c r="AR344" s="231" t="s">
        <v>172</v>
      </c>
      <c r="AT344" s="231" t="s">
        <v>167</v>
      </c>
      <c r="AU344" s="231" t="s">
        <v>85</v>
      </c>
      <c r="AY344" s="18" t="s">
        <v>165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18" t="s">
        <v>83</v>
      </c>
      <c r="BK344" s="232">
        <f>ROUND(I344*H344,2)</f>
        <v>0</v>
      </c>
      <c r="BL344" s="18" t="s">
        <v>172</v>
      </c>
      <c r="BM344" s="231" t="s">
        <v>489</v>
      </c>
    </row>
    <row r="345" s="1" customFormat="1">
      <c r="B345" s="39"/>
      <c r="C345" s="40"/>
      <c r="D345" s="233" t="s">
        <v>174</v>
      </c>
      <c r="E345" s="40"/>
      <c r="F345" s="234" t="s">
        <v>490</v>
      </c>
      <c r="G345" s="40"/>
      <c r="H345" s="40"/>
      <c r="I345" s="146"/>
      <c r="J345" s="40"/>
      <c r="K345" s="40"/>
      <c r="L345" s="44"/>
      <c r="M345" s="235"/>
      <c r="N345" s="84"/>
      <c r="O345" s="84"/>
      <c r="P345" s="84"/>
      <c r="Q345" s="84"/>
      <c r="R345" s="84"/>
      <c r="S345" s="84"/>
      <c r="T345" s="85"/>
      <c r="AT345" s="18" t="s">
        <v>174</v>
      </c>
      <c r="AU345" s="18" t="s">
        <v>85</v>
      </c>
    </row>
    <row r="346" s="12" customFormat="1">
      <c r="B346" s="236"/>
      <c r="C346" s="237"/>
      <c r="D346" s="233" t="s">
        <v>176</v>
      </c>
      <c r="E346" s="238" t="s">
        <v>19</v>
      </c>
      <c r="F346" s="239" t="s">
        <v>491</v>
      </c>
      <c r="G346" s="237"/>
      <c r="H346" s="238" t="s">
        <v>19</v>
      </c>
      <c r="I346" s="240"/>
      <c r="J346" s="237"/>
      <c r="K346" s="237"/>
      <c r="L346" s="241"/>
      <c r="M346" s="242"/>
      <c r="N346" s="243"/>
      <c r="O346" s="243"/>
      <c r="P346" s="243"/>
      <c r="Q346" s="243"/>
      <c r="R346" s="243"/>
      <c r="S346" s="243"/>
      <c r="T346" s="244"/>
      <c r="AT346" s="245" t="s">
        <v>176</v>
      </c>
      <c r="AU346" s="245" t="s">
        <v>85</v>
      </c>
      <c r="AV346" s="12" t="s">
        <v>83</v>
      </c>
      <c r="AW346" s="12" t="s">
        <v>37</v>
      </c>
      <c r="AX346" s="12" t="s">
        <v>76</v>
      </c>
      <c r="AY346" s="245" t="s">
        <v>165</v>
      </c>
    </row>
    <row r="347" s="13" customFormat="1">
      <c r="B347" s="246"/>
      <c r="C347" s="247"/>
      <c r="D347" s="233" t="s">
        <v>176</v>
      </c>
      <c r="E347" s="248" t="s">
        <v>19</v>
      </c>
      <c r="F347" s="249" t="s">
        <v>492</v>
      </c>
      <c r="G347" s="247"/>
      <c r="H347" s="250">
        <v>3</v>
      </c>
      <c r="I347" s="251"/>
      <c r="J347" s="247"/>
      <c r="K347" s="247"/>
      <c r="L347" s="252"/>
      <c r="M347" s="253"/>
      <c r="N347" s="254"/>
      <c r="O347" s="254"/>
      <c r="P347" s="254"/>
      <c r="Q347" s="254"/>
      <c r="R347" s="254"/>
      <c r="S347" s="254"/>
      <c r="T347" s="255"/>
      <c r="AT347" s="256" t="s">
        <v>176</v>
      </c>
      <c r="AU347" s="256" t="s">
        <v>85</v>
      </c>
      <c r="AV347" s="13" t="s">
        <v>85</v>
      </c>
      <c r="AW347" s="13" t="s">
        <v>37</v>
      </c>
      <c r="AX347" s="13" t="s">
        <v>76</v>
      </c>
      <c r="AY347" s="256" t="s">
        <v>165</v>
      </c>
    </row>
    <row r="348" s="13" customFormat="1">
      <c r="B348" s="246"/>
      <c r="C348" s="247"/>
      <c r="D348" s="233" t="s">
        <v>176</v>
      </c>
      <c r="E348" s="248" t="s">
        <v>19</v>
      </c>
      <c r="F348" s="249" t="s">
        <v>493</v>
      </c>
      <c r="G348" s="247"/>
      <c r="H348" s="250">
        <v>1</v>
      </c>
      <c r="I348" s="251"/>
      <c r="J348" s="247"/>
      <c r="K348" s="247"/>
      <c r="L348" s="252"/>
      <c r="M348" s="253"/>
      <c r="N348" s="254"/>
      <c r="O348" s="254"/>
      <c r="P348" s="254"/>
      <c r="Q348" s="254"/>
      <c r="R348" s="254"/>
      <c r="S348" s="254"/>
      <c r="T348" s="255"/>
      <c r="AT348" s="256" t="s">
        <v>176</v>
      </c>
      <c r="AU348" s="256" t="s">
        <v>85</v>
      </c>
      <c r="AV348" s="13" t="s">
        <v>85</v>
      </c>
      <c r="AW348" s="13" t="s">
        <v>37</v>
      </c>
      <c r="AX348" s="13" t="s">
        <v>76</v>
      </c>
      <c r="AY348" s="256" t="s">
        <v>165</v>
      </c>
    </row>
    <row r="349" s="14" customFormat="1">
      <c r="B349" s="257"/>
      <c r="C349" s="258"/>
      <c r="D349" s="233" t="s">
        <v>176</v>
      </c>
      <c r="E349" s="259" t="s">
        <v>19</v>
      </c>
      <c r="F349" s="260" t="s">
        <v>181</v>
      </c>
      <c r="G349" s="258"/>
      <c r="H349" s="261">
        <v>4</v>
      </c>
      <c r="I349" s="262"/>
      <c r="J349" s="258"/>
      <c r="K349" s="258"/>
      <c r="L349" s="263"/>
      <c r="M349" s="264"/>
      <c r="N349" s="265"/>
      <c r="O349" s="265"/>
      <c r="P349" s="265"/>
      <c r="Q349" s="265"/>
      <c r="R349" s="265"/>
      <c r="S349" s="265"/>
      <c r="T349" s="266"/>
      <c r="AT349" s="267" t="s">
        <v>176</v>
      </c>
      <c r="AU349" s="267" t="s">
        <v>85</v>
      </c>
      <c r="AV349" s="14" t="s">
        <v>172</v>
      </c>
      <c r="AW349" s="14" t="s">
        <v>37</v>
      </c>
      <c r="AX349" s="14" t="s">
        <v>83</v>
      </c>
      <c r="AY349" s="267" t="s">
        <v>165</v>
      </c>
    </row>
    <row r="350" s="1" customFormat="1" ht="16.5" customHeight="1">
      <c r="B350" s="39"/>
      <c r="C350" s="220" t="s">
        <v>494</v>
      </c>
      <c r="D350" s="220" t="s">
        <v>167</v>
      </c>
      <c r="E350" s="221" t="s">
        <v>495</v>
      </c>
      <c r="F350" s="222" t="s">
        <v>496</v>
      </c>
      <c r="G350" s="223" t="s">
        <v>324</v>
      </c>
      <c r="H350" s="224">
        <v>2</v>
      </c>
      <c r="I350" s="225"/>
      <c r="J350" s="226">
        <f>ROUND(I350*H350,2)</f>
        <v>0</v>
      </c>
      <c r="K350" s="222" t="s">
        <v>171</v>
      </c>
      <c r="L350" s="44"/>
      <c r="M350" s="227" t="s">
        <v>19</v>
      </c>
      <c r="N350" s="228" t="s">
        <v>47</v>
      </c>
      <c r="O350" s="84"/>
      <c r="P350" s="229">
        <f>O350*H350</f>
        <v>0</v>
      </c>
      <c r="Q350" s="229">
        <v>0.11241</v>
      </c>
      <c r="R350" s="229">
        <f>Q350*H350</f>
        <v>0.22481999999999999</v>
      </c>
      <c r="S350" s="229">
        <v>0</v>
      </c>
      <c r="T350" s="230">
        <f>S350*H350</f>
        <v>0</v>
      </c>
      <c r="AR350" s="231" t="s">
        <v>172</v>
      </c>
      <c r="AT350" s="231" t="s">
        <v>167</v>
      </c>
      <c r="AU350" s="231" t="s">
        <v>85</v>
      </c>
      <c r="AY350" s="18" t="s">
        <v>165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8" t="s">
        <v>83</v>
      </c>
      <c r="BK350" s="232">
        <f>ROUND(I350*H350,2)</f>
        <v>0</v>
      </c>
      <c r="BL350" s="18" t="s">
        <v>172</v>
      </c>
      <c r="BM350" s="231" t="s">
        <v>497</v>
      </c>
    </row>
    <row r="351" s="1" customFormat="1">
      <c r="B351" s="39"/>
      <c r="C351" s="40"/>
      <c r="D351" s="233" t="s">
        <v>174</v>
      </c>
      <c r="E351" s="40"/>
      <c r="F351" s="234" t="s">
        <v>498</v>
      </c>
      <c r="G351" s="40"/>
      <c r="H351" s="40"/>
      <c r="I351" s="146"/>
      <c r="J351" s="40"/>
      <c r="K351" s="40"/>
      <c r="L351" s="44"/>
      <c r="M351" s="235"/>
      <c r="N351" s="84"/>
      <c r="O351" s="84"/>
      <c r="P351" s="84"/>
      <c r="Q351" s="84"/>
      <c r="R351" s="84"/>
      <c r="S351" s="84"/>
      <c r="T351" s="85"/>
      <c r="AT351" s="18" t="s">
        <v>174</v>
      </c>
      <c r="AU351" s="18" t="s">
        <v>85</v>
      </c>
    </row>
    <row r="352" s="12" customFormat="1">
      <c r="B352" s="236"/>
      <c r="C352" s="237"/>
      <c r="D352" s="233" t="s">
        <v>176</v>
      </c>
      <c r="E352" s="238" t="s">
        <v>19</v>
      </c>
      <c r="F352" s="239" t="s">
        <v>491</v>
      </c>
      <c r="G352" s="237"/>
      <c r="H352" s="238" t="s">
        <v>19</v>
      </c>
      <c r="I352" s="240"/>
      <c r="J352" s="237"/>
      <c r="K352" s="237"/>
      <c r="L352" s="241"/>
      <c r="M352" s="242"/>
      <c r="N352" s="243"/>
      <c r="O352" s="243"/>
      <c r="P352" s="243"/>
      <c r="Q352" s="243"/>
      <c r="R352" s="243"/>
      <c r="S352" s="243"/>
      <c r="T352" s="244"/>
      <c r="AT352" s="245" t="s">
        <v>176</v>
      </c>
      <c r="AU352" s="245" t="s">
        <v>85</v>
      </c>
      <c r="AV352" s="12" t="s">
        <v>83</v>
      </c>
      <c r="AW352" s="12" t="s">
        <v>37</v>
      </c>
      <c r="AX352" s="12" t="s">
        <v>76</v>
      </c>
      <c r="AY352" s="245" t="s">
        <v>165</v>
      </c>
    </row>
    <row r="353" s="13" customFormat="1">
      <c r="B353" s="246"/>
      <c r="C353" s="247"/>
      <c r="D353" s="233" t="s">
        <v>176</v>
      </c>
      <c r="E353" s="248" t="s">
        <v>19</v>
      </c>
      <c r="F353" s="249" t="s">
        <v>499</v>
      </c>
      <c r="G353" s="247"/>
      <c r="H353" s="250">
        <v>1</v>
      </c>
      <c r="I353" s="251"/>
      <c r="J353" s="247"/>
      <c r="K353" s="247"/>
      <c r="L353" s="252"/>
      <c r="M353" s="253"/>
      <c r="N353" s="254"/>
      <c r="O353" s="254"/>
      <c r="P353" s="254"/>
      <c r="Q353" s="254"/>
      <c r="R353" s="254"/>
      <c r="S353" s="254"/>
      <c r="T353" s="255"/>
      <c r="AT353" s="256" t="s">
        <v>176</v>
      </c>
      <c r="AU353" s="256" t="s">
        <v>85</v>
      </c>
      <c r="AV353" s="13" t="s">
        <v>85</v>
      </c>
      <c r="AW353" s="13" t="s">
        <v>37</v>
      </c>
      <c r="AX353" s="13" t="s">
        <v>76</v>
      </c>
      <c r="AY353" s="256" t="s">
        <v>165</v>
      </c>
    </row>
    <row r="354" s="13" customFormat="1">
      <c r="B354" s="246"/>
      <c r="C354" s="247"/>
      <c r="D354" s="233" t="s">
        <v>176</v>
      </c>
      <c r="E354" s="248" t="s">
        <v>19</v>
      </c>
      <c r="F354" s="249" t="s">
        <v>493</v>
      </c>
      <c r="G354" s="247"/>
      <c r="H354" s="250">
        <v>1</v>
      </c>
      <c r="I354" s="251"/>
      <c r="J354" s="247"/>
      <c r="K354" s="247"/>
      <c r="L354" s="252"/>
      <c r="M354" s="253"/>
      <c r="N354" s="254"/>
      <c r="O354" s="254"/>
      <c r="P354" s="254"/>
      <c r="Q354" s="254"/>
      <c r="R354" s="254"/>
      <c r="S354" s="254"/>
      <c r="T354" s="255"/>
      <c r="AT354" s="256" t="s">
        <v>176</v>
      </c>
      <c r="AU354" s="256" t="s">
        <v>85</v>
      </c>
      <c r="AV354" s="13" t="s">
        <v>85</v>
      </c>
      <c r="AW354" s="13" t="s">
        <v>37</v>
      </c>
      <c r="AX354" s="13" t="s">
        <v>76</v>
      </c>
      <c r="AY354" s="256" t="s">
        <v>165</v>
      </c>
    </row>
    <row r="355" s="14" customFormat="1">
      <c r="B355" s="257"/>
      <c r="C355" s="258"/>
      <c r="D355" s="233" t="s">
        <v>176</v>
      </c>
      <c r="E355" s="259" t="s">
        <v>19</v>
      </c>
      <c r="F355" s="260" t="s">
        <v>181</v>
      </c>
      <c r="G355" s="258"/>
      <c r="H355" s="261">
        <v>2</v>
      </c>
      <c r="I355" s="262"/>
      <c r="J355" s="258"/>
      <c r="K355" s="258"/>
      <c r="L355" s="263"/>
      <c r="M355" s="264"/>
      <c r="N355" s="265"/>
      <c r="O355" s="265"/>
      <c r="P355" s="265"/>
      <c r="Q355" s="265"/>
      <c r="R355" s="265"/>
      <c r="S355" s="265"/>
      <c r="T355" s="266"/>
      <c r="AT355" s="267" t="s">
        <v>176</v>
      </c>
      <c r="AU355" s="267" t="s">
        <v>85</v>
      </c>
      <c r="AV355" s="14" t="s">
        <v>172</v>
      </c>
      <c r="AW355" s="14" t="s">
        <v>37</v>
      </c>
      <c r="AX355" s="14" t="s">
        <v>83</v>
      </c>
      <c r="AY355" s="267" t="s">
        <v>165</v>
      </c>
    </row>
    <row r="356" s="1" customFormat="1" ht="16.5" customHeight="1">
      <c r="B356" s="39"/>
      <c r="C356" s="268" t="s">
        <v>500</v>
      </c>
      <c r="D356" s="268" t="s">
        <v>268</v>
      </c>
      <c r="E356" s="269" t="s">
        <v>501</v>
      </c>
      <c r="F356" s="270" t="s">
        <v>502</v>
      </c>
      <c r="G356" s="271" t="s">
        <v>324</v>
      </c>
      <c r="H356" s="272">
        <v>2</v>
      </c>
      <c r="I356" s="273"/>
      <c r="J356" s="274">
        <f>ROUND(I356*H356,2)</f>
        <v>0</v>
      </c>
      <c r="K356" s="270" t="s">
        <v>171</v>
      </c>
      <c r="L356" s="275"/>
      <c r="M356" s="276" t="s">
        <v>19</v>
      </c>
      <c r="N356" s="277" t="s">
        <v>47</v>
      </c>
      <c r="O356" s="84"/>
      <c r="P356" s="229">
        <f>O356*H356</f>
        <v>0</v>
      </c>
      <c r="Q356" s="229">
        <v>0.0025000000000000001</v>
      </c>
      <c r="R356" s="229">
        <f>Q356*H356</f>
        <v>0.0050000000000000001</v>
      </c>
      <c r="S356" s="229">
        <v>0</v>
      </c>
      <c r="T356" s="230">
        <f>S356*H356</f>
        <v>0</v>
      </c>
      <c r="AR356" s="231" t="s">
        <v>224</v>
      </c>
      <c r="AT356" s="231" t="s">
        <v>268</v>
      </c>
      <c r="AU356" s="231" t="s">
        <v>85</v>
      </c>
      <c r="AY356" s="18" t="s">
        <v>165</v>
      </c>
      <c r="BE356" s="232">
        <f>IF(N356="základní",J356,0)</f>
        <v>0</v>
      </c>
      <c r="BF356" s="232">
        <f>IF(N356="snížená",J356,0)</f>
        <v>0</v>
      </c>
      <c r="BG356" s="232">
        <f>IF(N356="zákl. přenesená",J356,0)</f>
        <v>0</v>
      </c>
      <c r="BH356" s="232">
        <f>IF(N356="sníž. přenesená",J356,0)</f>
        <v>0</v>
      </c>
      <c r="BI356" s="232">
        <f>IF(N356="nulová",J356,0)</f>
        <v>0</v>
      </c>
      <c r="BJ356" s="18" t="s">
        <v>83</v>
      </c>
      <c r="BK356" s="232">
        <f>ROUND(I356*H356,2)</f>
        <v>0</v>
      </c>
      <c r="BL356" s="18" t="s">
        <v>172</v>
      </c>
      <c r="BM356" s="231" t="s">
        <v>503</v>
      </c>
    </row>
    <row r="357" s="1" customFormat="1">
      <c r="B357" s="39"/>
      <c r="C357" s="40"/>
      <c r="D357" s="233" t="s">
        <v>174</v>
      </c>
      <c r="E357" s="40"/>
      <c r="F357" s="234" t="s">
        <v>502</v>
      </c>
      <c r="G357" s="40"/>
      <c r="H357" s="40"/>
      <c r="I357" s="146"/>
      <c r="J357" s="40"/>
      <c r="K357" s="40"/>
      <c r="L357" s="44"/>
      <c r="M357" s="235"/>
      <c r="N357" s="84"/>
      <c r="O357" s="84"/>
      <c r="P357" s="84"/>
      <c r="Q357" s="84"/>
      <c r="R357" s="84"/>
      <c r="S357" s="84"/>
      <c r="T357" s="85"/>
      <c r="AT357" s="18" t="s">
        <v>174</v>
      </c>
      <c r="AU357" s="18" t="s">
        <v>85</v>
      </c>
    </row>
    <row r="358" s="12" customFormat="1">
      <c r="B358" s="236"/>
      <c r="C358" s="237"/>
      <c r="D358" s="233" t="s">
        <v>176</v>
      </c>
      <c r="E358" s="238" t="s">
        <v>19</v>
      </c>
      <c r="F358" s="239" t="s">
        <v>504</v>
      </c>
      <c r="G358" s="237"/>
      <c r="H358" s="238" t="s">
        <v>19</v>
      </c>
      <c r="I358" s="240"/>
      <c r="J358" s="237"/>
      <c r="K358" s="237"/>
      <c r="L358" s="241"/>
      <c r="M358" s="242"/>
      <c r="N358" s="243"/>
      <c r="O358" s="243"/>
      <c r="P358" s="243"/>
      <c r="Q358" s="243"/>
      <c r="R358" s="243"/>
      <c r="S358" s="243"/>
      <c r="T358" s="244"/>
      <c r="AT358" s="245" t="s">
        <v>176</v>
      </c>
      <c r="AU358" s="245" t="s">
        <v>85</v>
      </c>
      <c r="AV358" s="12" t="s">
        <v>83</v>
      </c>
      <c r="AW358" s="12" t="s">
        <v>37</v>
      </c>
      <c r="AX358" s="12" t="s">
        <v>76</v>
      </c>
      <c r="AY358" s="245" t="s">
        <v>165</v>
      </c>
    </row>
    <row r="359" s="13" customFormat="1">
      <c r="B359" s="246"/>
      <c r="C359" s="247"/>
      <c r="D359" s="233" t="s">
        <v>176</v>
      </c>
      <c r="E359" s="248" t="s">
        <v>19</v>
      </c>
      <c r="F359" s="249" t="s">
        <v>85</v>
      </c>
      <c r="G359" s="247"/>
      <c r="H359" s="250">
        <v>2</v>
      </c>
      <c r="I359" s="251"/>
      <c r="J359" s="247"/>
      <c r="K359" s="247"/>
      <c r="L359" s="252"/>
      <c r="M359" s="253"/>
      <c r="N359" s="254"/>
      <c r="O359" s="254"/>
      <c r="P359" s="254"/>
      <c r="Q359" s="254"/>
      <c r="R359" s="254"/>
      <c r="S359" s="254"/>
      <c r="T359" s="255"/>
      <c r="AT359" s="256" t="s">
        <v>176</v>
      </c>
      <c r="AU359" s="256" t="s">
        <v>85</v>
      </c>
      <c r="AV359" s="13" t="s">
        <v>85</v>
      </c>
      <c r="AW359" s="13" t="s">
        <v>37</v>
      </c>
      <c r="AX359" s="13" t="s">
        <v>76</v>
      </c>
      <c r="AY359" s="256" t="s">
        <v>165</v>
      </c>
    </row>
    <row r="360" s="14" customFormat="1">
      <c r="B360" s="257"/>
      <c r="C360" s="258"/>
      <c r="D360" s="233" t="s">
        <v>176</v>
      </c>
      <c r="E360" s="259" t="s">
        <v>19</v>
      </c>
      <c r="F360" s="260" t="s">
        <v>181</v>
      </c>
      <c r="G360" s="258"/>
      <c r="H360" s="261">
        <v>2</v>
      </c>
      <c r="I360" s="262"/>
      <c r="J360" s="258"/>
      <c r="K360" s="258"/>
      <c r="L360" s="263"/>
      <c r="M360" s="264"/>
      <c r="N360" s="265"/>
      <c r="O360" s="265"/>
      <c r="P360" s="265"/>
      <c r="Q360" s="265"/>
      <c r="R360" s="265"/>
      <c r="S360" s="265"/>
      <c r="T360" s="266"/>
      <c r="AT360" s="267" t="s">
        <v>176</v>
      </c>
      <c r="AU360" s="267" t="s">
        <v>85</v>
      </c>
      <c r="AV360" s="14" t="s">
        <v>172</v>
      </c>
      <c r="AW360" s="14" t="s">
        <v>37</v>
      </c>
      <c r="AX360" s="14" t="s">
        <v>83</v>
      </c>
      <c r="AY360" s="267" t="s">
        <v>165</v>
      </c>
    </row>
    <row r="361" s="1" customFormat="1" ht="16.5" customHeight="1">
      <c r="B361" s="39"/>
      <c r="C361" s="220" t="s">
        <v>505</v>
      </c>
      <c r="D361" s="220" t="s">
        <v>167</v>
      </c>
      <c r="E361" s="221" t="s">
        <v>506</v>
      </c>
      <c r="F361" s="222" t="s">
        <v>507</v>
      </c>
      <c r="G361" s="223" t="s">
        <v>197</v>
      </c>
      <c r="H361" s="224">
        <v>153</v>
      </c>
      <c r="I361" s="225"/>
      <c r="J361" s="226">
        <f>ROUND(I361*H361,2)</f>
        <v>0</v>
      </c>
      <c r="K361" s="222" t="s">
        <v>171</v>
      </c>
      <c r="L361" s="44"/>
      <c r="M361" s="227" t="s">
        <v>19</v>
      </c>
      <c r="N361" s="228" t="s">
        <v>47</v>
      </c>
      <c r="O361" s="84"/>
      <c r="P361" s="229">
        <f>O361*H361</f>
        <v>0</v>
      </c>
      <c r="Q361" s="229">
        <v>0.15540000000000001</v>
      </c>
      <c r="R361" s="229">
        <f>Q361*H361</f>
        <v>23.776200000000003</v>
      </c>
      <c r="S361" s="229">
        <v>0</v>
      </c>
      <c r="T361" s="230">
        <f>S361*H361</f>
        <v>0</v>
      </c>
      <c r="AR361" s="231" t="s">
        <v>172</v>
      </c>
      <c r="AT361" s="231" t="s">
        <v>167</v>
      </c>
      <c r="AU361" s="231" t="s">
        <v>85</v>
      </c>
      <c r="AY361" s="18" t="s">
        <v>165</v>
      </c>
      <c r="BE361" s="232">
        <f>IF(N361="základní",J361,0)</f>
        <v>0</v>
      </c>
      <c r="BF361" s="232">
        <f>IF(N361="snížená",J361,0)</f>
        <v>0</v>
      </c>
      <c r="BG361" s="232">
        <f>IF(N361="zákl. přenesená",J361,0)</f>
        <v>0</v>
      </c>
      <c r="BH361" s="232">
        <f>IF(N361="sníž. přenesená",J361,0)</f>
        <v>0</v>
      </c>
      <c r="BI361" s="232">
        <f>IF(N361="nulová",J361,0)</f>
        <v>0</v>
      </c>
      <c r="BJ361" s="18" t="s">
        <v>83</v>
      </c>
      <c r="BK361" s="232">
        <f>ROUND(I361*H361,2)</f>
        <v>0</v>
      </c>
      <c r="BL361" s="18" t="s">
        <v>172</v>
      </c>
      <c r="BM361" s="231" t="s">
        <v>508</v>
      </c>
    </row>
    <row r="362" s="1" customFormat="1">
      <c r="B362" s="39"/>
      <c r="C362" s="40"/>
      <c r="D362" s="233" t="s">
        <v>174</v>
      </c>
      <c r="E362" s="40"/>
      <c r="F362" s="234" t="s">
        <v>509</v>
      </c>
      <c r="G362" s="40"/>
      <c r="H362" s="40"/>
      <c r="I362" s="146"/>
      <c r="J362" s="40"/>
      <c r="K362" s="40"/>
      <c r="L362" s="44"/>
      <c r="M362" s="235"/>
      <c r="N362" s="84"/>
      <c r="O362" s="84"/>
      <c r="P362" s="84"/>
      <c r="Q362" s="84"/>
      <c r="R362" s="84"/>
      <c r="S362" s="84"/>
      <c r="T362" s="85"/>
      <c r="AT362" s="18" t="s">
        <v>174</v>
      </c>
      <c r="AU362" s="18" t="s">
        <v>85</v>
      </c>
    </row>
    <row r="363" s="12" customFormat="1">
      <c r="B363" s="236"/>
      <c r="C363" s="237"/>
      <c r="D363" s="233" t="s">
        <v>176</v>
      </c>
      <c r="E363" s="238" t="s">
        <v>19</v>
      </c>
      <c r="F363" s="239" t="s">
        <v>510</v>
      </c>
      <c r="G363" s="237"/>
      <c r="H363" s="238" t="s">
        <v>19</v>
      </c>
      <c r="I363" s="240"/>
      <c r="J363" s="237"/>
      <c r="K363" s="237"/>
      <c r="L363" s="241"/>
      <c r="M363" s="242"/>
      <c r="N363" s="243"/>
      <c r="O363" s="243"/>
      <c r="P363" s="243"/>
      <c r="Q363" s="243"/>
      <c r="R363" s="243"/>
      <c r="S363" s="243"/>
      <c r="T363" s="244"/>
      <c r="AT363" s="245" t="s">
        <v>176</v>
      </c>
      <c r="AU363" s="245" t="s">
        <v>85</v>
      </c>
      <c r="AV363" s="12" t="s">
        <v>83</v>
      </c>
      <c r="AW363" s="12" t="s">
        <v>37</v>
      </c>
      <c r="AX363" s="12" t="s">
        <v>76</v>
      </c>
      <c r="AY363" s="245" t="s">
        <v>165</v>
      </c>
    </row>
    <row r="364" s="13" customFormat="1">
      <c r="B364" s="246"/>
      <c r="C364" s="247"/>
      <c r="D364" s="233" t="s">
        <v>176</v>
      </c>
      <c r="E364" s="248" t="s">
        <v>19</v>
      </c>
      <c r="F364" s="249" t="s">
        <v>511</v>
      </c>
      <c r="G364" s="247"/>
      <c r="H364" s="250">
        <v>144</v>
      </c>
      <c r="I364" s="251"/>
      <c r="J364" s="247"/>
      <c r="K364" s="247"/>
      <c r="L364" s="252"/>
      <c r="M364" s="253"/>
      <c r="N364" s="254"/>
      <c r="O364" s="254"/>
      <c r="P364" s="254"/>
      <c r="Q364" s="254"/>
      <c r="R364" s="254"/>
      <c r="S364" s="254"/>
      <c r="T364" s="255"/>
      <c r="AT364" s="256" t="s">
        <v>176</v>
      </c>
      <c r="AU364" s="256" t="s">
        <v>85</v>
      </c>
      <c r="AV364" s="13" t="s">
        <v>85</v>
      </c>
      <c r="AW364" s="13" t="s">
        <v>37</v>
      </c>
      <c r="AX364" s="13" t="s">
        <v>76</v>
      </c>
      <c r="AY364" s="256" t="s">
        <v>165</v>
      </c>
    </row>
    <row r="365" s="12" customFormat="1">
      <c r="B365" s="236"/>
      <c r="C365" s="237"/>
      <c r="D365" s="233" t="s">
        <v>176</v>
      </c>
      <c r="E365" s="238" t="s">
        <v>19</v>
      </c>
      <c r="F365" s="239" t="s">
        <v>512</v>
      </c>
      <c r="G365" s="237"/>
      <c r="H365" s="238" t="s">
        <v>19</v>
      </c>
      <c r="I365" s="240"/>
      <c r="J365" s="237"/>
      <c r="K365" s="237"/>
      <c r="L365" s="241"/>
      <c r="M365" s="242"/>
      <c r="N365" s="243"/>
      <c r="O365" s="243"/>
      <c r="P365" s="243"/>
      <c r="Q365" s="243"/>
      <c r="R365" s="243"/>
      <c r="S365" s="243"/>
      <c r="T365" s="244"/>
      <c r="AT365" s="245" t="s">
        <v>176</v>
      </c>
      <c r="AU365" s="245" t="s">
        <v>85</v>
      </c>
      <c r="AV365" s="12" t="s">
        <v>83</v>
      </c>
      <c r="AW365" s="12" t="s">
        <v>37</v>
      </c>
      <c r="AX365" s="12" t="s">
        <v>76</v>
      </c>
      <c r="AY365" s="245" t="s">
        <v>165</v>
      </c>
    </row>
    <row r="366" s="13" customFormat="1">
      <c r="B366" s="246"/>
      <c r="C366" s="247"/>
      <c r="D366" s="233" t="s">
        <v>176</v>
      </c>
      <c r="E366" s="248" t="s">
        <v>19</v>
      </c>
      <c r="F366" s="249" t="s">
        <v>513</v>
      </c>
      <c r="G366" s="247"/>
      <c r="H366" s="250">
        <v>9</v>
      </c>
      <c r="I366" s="251"/>
      <c r="J366" s="247"/>
      <c r="K366" s="247"/>
      <c r="L366" s="252"/>
      <c r="M366" s="253"/>
      <c r="N366" s="254"/>
      <c r="O366" s="254"/>
      <c r="P366" s="254"/>
      <c r="Q366" s="254"/>
      <c r="R366" s="254"/>
      <c r="S366" s="254"/>
      <c r="T366" s="255"/>
      <c r="AT366" s="256" t="s">
        <v>176</v>
      </c>
      <c r="AU366" s="256" t="s">
        <v>85</v>
      </c>
      <c r="AV366" s="13" t="s">
        <v>85</v>
      </c>
      <c r="AW366" s="13" t="s">
        <v>37</v>
      </c>
      <c r="AX366" s="13" t="s">
        <v>76</v>
      </c>
      <c r="AY366" s="256" t="s">
        <v>165</v>
      </c>
    </row>
    <row r="367" s="14" customFormat="1">
      <c r="B367" s="257"/>
      <c r="C367" s="258"/>
      <c r="D367" s="233" t="s">
        <v>176</v>
      </c>
      <c r="E367" s="259" t="s">
        <v>19</v>
      </c>
      <c r="F367" s="260" t="s">
        <v>181</v>
      </c>
      <c r="G367" s="258"/>
      <c r="H367" s="261">
        <v>153</v>
      </c>
      <c r="I367" s="262"/>
      <c r="J367" s="258"/>
      <c r="K367" s="258"/>
      <c r="L367" s="263"/>
      <c r="M367" s="264"/>
      <c r="N367" s="265"/>
      <c r="O367" s="265"/>
      <c r="P367" s="265"/>
      <c r="Q367" s="265"/>
      <c r="R367" s="265"/>
      <c r="S367" s="265"/>
      <c r="T367" s="266"/>
      <c r="AT367" s="267" t="s">
        <v>176</v>
      </c>
      <c r="AU367" s="267" t="s">
        <v>85</v>
      </c>
      <c r="AV367" s="14" t="s">
        <v>172</v>
      </c>
      <c r="AW367" s="14" t="s">
        <v>37</v>
      </c>
      <c r="AX367" s="14" t="s">
        <v>83</v>
      </c>
      <c r="AY367" s="267" t="s">
        <v>165</v>
      </c>
    </row>
    <row r="368" s="1" customFormat="1" ht="16.5" customHeight="1">
      <c r="B368" s="39"/>
      <c r="C368" s="268" t="s">
        <v>514</v>
      </c>
      <c r="D368" s="268" t="s">
        <v>268</v>
      </c>
      <c r="E368" s="269" t="s">
        <v>515</v>
      </c>
      <c r="F368" s="270" t="s">
        <v>516</v>
      </c>
      <c r="G368" s="271" t="s">
        <v>197</v>
      </c>
      <c r="H368" s="272">
        <v>116.15000000000001</v>
      </c>
      <c r="I368" s="273"/>
      <c r="J368" s="274">
        <f>ROUND(I368*H368,2)</f>
        <v>0</v>
      </c>
      <c r="K368" s="270" t="s">
        <v>171</v>
      </c>
      <c r="L368" s="275"/>
      <c r="M368" s="276" t="s">
        <v>19</v>
      </c>
      <c r="N368" s="277" t="s">
        <v>47</v>
      </c>
      <c r="O368" s="84"/>
      <c r="P368" s="229">
        <f>O368*H368</f>
        <v>0</v>
      </c>
      <c r="Q368" s="229">
        <v>0.081000000000000003</v>
      </c>
      <c r="R368" s="229">
        <f>Q368*H368</f>
        <v>9.4081500000000009</v>
      </c>
      <c r="S368" s="229">
        <v>0</v>
      </c>
      <c r="T368" s="230">
        <f>S368*H368</f>
        <v>0</v>
      </c>
      <c r="AR368" s="231" t="s">
        <v>224</v>
      </c>
      <c r="AT368" s="231" t="s">
        <v>268</v>
      </c>
      <c r="AU368" s="231" t="s">
        <v>85</v>
      </c>
      <c r="AY368" s="18" t="s">
        <v>165</v>
      </c>
      <c r="BE368" s="232">
        <f>IF(N368="základní",J368,0)</f>
        <v>0</v>
      </c>
      <c r="BF368" s="232">
        <f>IF(N368="snížená",J368,0)</f>
        <v>0</v>
      </c>
      <c r="BG368" s="232">
        <f>IF(N368="zákl. přenesená",J368,0)</f>
        <v>0</v>
      </c>
      <c r="BH368" s="232">
        <f>IF(N368="sníž. přenesená",J368,0)</f>
        <v>0</v>
      </c>
      <c r="BI368" s="232">
        <f>IF(N368="nulová",J368,0)</f>
        <v>0</v>
      </c>
      <c r="BJ368" s="18" t="s">
        <v>83</v>
      </c>
      <c r="BK368" s="232">
        <f>ROUND(I368*H368,2)</f>
        <v>0</v>
      </c>
      <c r="BL368" s="18" t="s">
        <v>172</v>
      </c>
      <c r="BM368" s="231" t="s">
        <v>517</v>
      </c>
    </row>
    <row r="369" s="1" customFormat="1">
      <c r="B369" s="39"/>
      <c r="C369" s="40"/>
      <c r="D369" s="233" t="s">
        <v>174</v>
      </c>
      <c r="E369" s="40"/>
      <c r="F369" s="234" t="s">
        <v>516</v>
      </c>
      <c r="G369" s="40"/>
      <c r="H369" s="40"/>
      <c r="I369" s="146"/>
      <c r="J369" s="40"/>
      <c r="K369" s="40"/>
      <c r="L369" s="44"/>
      <c r="M369" s="235"/>
      <c r="N369" s="84"/>
      <c r="O369" s="84"/>
      <c r="P369" s="84"/>
      <c r="Q369" s="84"/>
      <c r="R369" s="84"/>
      <c r="S369" s="84"/>
      <c r="T369" s="85"/>
      <c r="AT369" s="18" t="s">
        <v>174</v>
      </c>
      <c r="AU369" s="18" t="s">
        <v>85</v>
      </c>
    </row>
    <row r="370" s="12" customFormat="1">
      <c r="B370" s="236"/>
      <c r="C370" s="237"/>
      <c r="D370" s="233" t="s">
        <v>176</v>
      </c>
      <c r="E370" s="238" t="s">
        <v>19</v>
      </c>
      <c r="F370" s="239" t="s">
        <v>518</v>
      </c>
      <c r="G370" s="237"/>
      <c r="H370" s="238" t="s">
        <v>19</v>
      </c>
      <c r="I370" s="240"/>
      <c r="J370" s="237"/>
      <c r="K370" s="237"/>
      <c r="L370" s="241"/>
      <c r="M370" s="242"/>
      <c r="N370" s="243"/>
      <c r="O370" s="243"/>
      <c r="P370" s="243"/>
      <c r="Q370" s="243"/>
      <c r="R370" s="243"/>
      <c r="S370" s="243"/>
      <c r="T370" s="244"/>
      <c r="AT370" s="245" t="s">
        <v>176</v>
      </c>
      <c r="AU370" s="245" t="s">
        <v>85</v>
      </c>
      <c r="AV370" s="12" t="s">
        <v>83</v>
      </c>
      <c r="AW370" s="12" t="s">
        <v>37</v>
      </c>
      <c r="AX370" s="12" t="s">
        <v>76</v>
      </c>
      <c r="AY370" s="245" t="s">
        <v>165</v>
      </c>
    </row>
    <row r="371" s="13" customFormat="1">
      <c r="B371" s="246"/>
      <c r="C371" s="247"/>
      <c r="D371" s="233" t="s">
        <v>176</v>
      </c>
      <c r="E371" s="248" t="s">
        <v>19</v>
      </c>
      <c r="F371" s="249" t="s">
        <v>519</v>
      </c>
      <c r="G371" s="247"/>
      <c r="H371" s="250">
        <v>154.53</v>
      </c>
      <c r="I371" s="251"/>
      <c r="J371" s="247"/>
      <c r="K371" s="247"/>
      <c r="L371" s="252"/>
      <c r="M371" s="253"/>
      <c r="N371" s="254"/>
      <c r="O371" s="254"/>
      <c r="P371" s="254"/>
      <c r="Q371" s="254"/>
      <c r="R371" s="254"/>
      <c r="S371" s="254"/>
      <c r="T371" s="255"/>
      <c r="AT371" s="256" t="s">
        <v>176</v>
      </c>
      <c r="AU371" s="256" t="s">
        <v>85</v>
      </c>
      <c r="AV371" s="13" t="s">
        <v>85</v>
      </c>
      <c r="AW371" s="13" t="s">
        <v>37</v>
      </c>
      <c r="AX371" s="13" t="s">
        <v>76</v>
      </c>
      <c r="AY371" s="256" t="s">
        <v>165</v>
      </c>
    </row>
    <row r="372" s="12" customFormat="1">
      <c r="B372" s="236"/>
      <c r="C372" s="237"/>
      <c r="D372" s="233" t="s">
        <v>176</v>
      </c>
      <c r="E372" s="238" t="s">
        <v>19</v>
      </c>
      <c r="F372" s="239" t="s">
        <v>520</v>
      </c>
      <c r="G372" s="237"/>
      <c r="H372" s="238" t="s">
        <v>19</v>
      </c>
      <c r="I372" s="240"/>
      <c r="J372" s="237"/>
      <c r="K372" s="237"/>
      <c r="L372" s="241"/>
      <c r="M372" s="242"/>
      <c r="N372" s="243"/>
      <c r="O372" s="243"/>
      <c r="P372" s="243"/>
      <c r="Q372" s="243"/>
      <c r="R372" s="243"/>
      <c r="S372" s="243"/>
      <c r="T372" s="244"/>
      <c r="AT372" s="245" t="s">
        <v>176</v>
      </c>
      <c r="AU372" s="245" t="s">
        <v>85</v>
      </c>
      <c r="AV372" s="12" t="s">
        <v>83</v>
      </c>
      <c r="AW372" s="12" t="s">
        <v>37</v>
      </c>
      <c r="AX372" s="12" t="s">
        <v>76</v>
      </c>
      <c r="AY372" s="245" t="s">
        <v>165</v>
      </c>
    </row>
    <row r="373" s="13" customFormat="1">
      <c r="B373" s="246"/>
      <c r="C373" s="247"/>
      <c r="D373" s="233" t="s">
        <v>176</v>
      </c>
      <c r="E373" s="248" t="s">
        <v>19</v>
      </c>
      <c r="F373" s="249" t="s">
        <v>521</v>
      </c>
      <c r="G373" s="247"/>
      <c r="H373" s="250">
        <v>-27.27</v>
      </c>
      <c r="I373" s="251"/>
      <c r="J373" s="247"/>
      <c r="K373" s="247"/>
      <c r="L373" s="252"/>
      <c r="M373" s="253"/>
      <c r="N373" s="254"/>
      <c r="O373" s="254"/>
      <c r="P373" s="254"/>
      <c r="Q373" s="254"/>
      <c r="R373" s="254"/>
      <c r="S373" s="254"/>
      <c r="T373" s="255"/>
      <c r="AT373" s="256" t="s">
        <v>176</v>
      </c>
      <c r="AU373" s="256" t="s">
        <v>85</v>
      </c>
      <c r="AV373" s="13" t="s">
        <v>85</v>
      </c>
      <c r="AW373" s="13" t="s">
        <v>37</v>
      </c>
      <c r="AX373" s="13" t="s">
        <v>76</v>
      </c>
      <c r="AY373" s="256" t="s">
        <v>165</v>
      </c>
    </row>
    <row r="374" s="12" customFormat="1">
      <c r="B374" s="236"/>
      <c r="C374" s="237"/>
      <c r="D374" s="233" t="s">
        <v>176</v>
      </c>
      <c r="E374" s="238" t="s">
        <v>19</v>
      </c>
      <c r="F374" s="239" t="s">
        <v>522</v>
      </c>
      <c r="G374" s="237"/>
      <c r="H374" s="238" t="s">
        <v>19</v>
      </c>
      <c r="I374" s="240"/>
      <c r="J374" s="237"/>
      <c r="K374" s="237"/>
      <c r="L374" s="241"/>
      <c r="M374" s="242"/>
      <c r="N374" s="243"/>
      <c r="O374" s="243"/>
      <c r="P374" s="243"/>
      <c r="Q374" s="243"/>
      <c r="R374" s="243"/>
      <c r="S374" s="243"/>
      <c r="T374" s="244"/>
      <c r="AT374" s="245" t="s">
        <v>176</v>
      </c>
      <c r="AU374" s="245" t="s">
        <v>85</v>
      </c>
      <c r="AV374" s="12" t="s">
        <v>83</v>
      </c>
      <c r="AW374" s="12" t="s">
        <v>37</v>
      </c>
      <c r="AX374" s="12" t="s">
        <v>76</v>
      </c>
      <c r="AY374" s="245" t="s">
        <v>165</v>
      </c>
    </row>
    <row r="375" s="13" customFormat="1">
      <c r="B375" s="246"/>
      <c r="C375" s="247"/>
      <c r="D375" s="233" t="s">
        <v>176</v>
      </c>
      <c r="E375" s="248" t="s">
        <v>19</v>
      </c>
      <c r="F375" s="249" t="s">
        <v>523</v>
      </c>
      <c r="G375" s="247"/>
      <c r="H375" s="250">
        <v>-11.109999999999999</v>
      </c>
      <c r="I375" s="251"/>
      <c r="J375" s="247"/>
      <c r="K375" s="247"/>
      <c r="L375" s="252"/>
      <c r="M375" s="253"/>
      <c r="N375" s="254"/>
      <c r="O375" s="254"/>
      <c r="P375" s="254"/>
      <c r="Q375" s="254"/>
      <c r="R375" s="254"/>
      <c r="S375" s="254"/>
      <c r="T375" s="255"/>
      <c r="AT375" s="256" t="s">
        <v>176</v>
      </c>
      <c r="AU375" s="256" t="s">
        <v>85</v>
      </c>
      <c r="AV375" s="13" t="s">
        <v>85</v>
      </c>
      <c r="AW375" s="13" t="s">
        <v>37</v>
      </c>
      <c r="AX375" s="13" t="s">
        <v>76</v>
      </c>
      <c r="AY375" s="256" t="s">
        <v>165</v>
      </c>
    </row>
    <row r="376" s="14" customFormat="1">
      <c r="B376" s="257"/>
      <c r="C376" s="258"/>
      <c r="D376" s="233" t="s">
        <v>176</v>
      </c>
      <c r="E376" s="259" t="s">
        <v>19</v>
      </c>
      <c r="F376" s="260" t="s">
        <v>181</v>
      </c>
      <c r="G376" s="258"/>
      <c r="H376" s="261">
        <v>116.15000000000001</v>
      </c>
      <c r="I376" s="262"/>
      <c r="J376" s="258"/>
      <c r="K376" s="258"/>
      <c r="L376" s="263"/>
      <c r="M376" s="264"/>
      <c r="N376" s="265"/>
      <c r="O376" s="265"/>
      <c r="P376" s="265"/>
      <c r="Q376" s="265"/>
      <c r="R376" s="265"/>
      <c r="S376" s="265"/>
      <c r="T376" s="266"/>
      <c r="AT376" s="267" t="s">
        <v>176</v>
      </c>
      <c r="AU376" s="267" t="s">
        <v>85</v>
      </c>
      <c r="AV376" s="14" t="s">
        <v>172</v>
      </c>
      <c r="AW376" s="14" t="s">
        <v>37</v>
      </c>
      <c r="AX376" s="14" t="s">
        <v>83</v>
      </c>
      <c r="AY376" s="267" t="s">
        <v>165</v>
      </c>
    </row>
    <row r="377" s="1" customFormat="1" ht="16.5" customHeight="1">
      <c r="B377" s="39"/>
      <c r="C377" s="268" t="s">
        <v>524</v>
      </c>
      <c r="D377" s="268" t="s">
        <v>268</v>
      </c>
      <c r="E377" s="269" t="s">
        <v>525</v>
      </c>
      <c r="F377" s="270" t="s">
        <v>526</v>
      </c>
      <c r="G377" s="271" t="s">
        <v>197</v>
      </c>
      <c r="H377" s="272">
        <v>11.109999999999999</v>
      </c>
      <c r="I377" s="273"/>
      <c r="J377" s="274">
        <f>ROUND(I377*H377,2)</f>
        <v>0</v>
      </c>
      <c r="K377" s="270" t="s">
        <v>171</v>
      </c>
      <c r="L377" s="275"/>
      <c r="M377" s="276" t="s">
        <v>19</v>
      </c>
      <c r="N377" s="277" t="s">
        <v>47</v>
      </c>
      <c r="O377" s="84"/>
      <c r="P377" s="229">
        <f>O377*H377</f>
        <v>0</v>
      </c>
      <c r="Q377" s="229">
        <v>0.064000000000000001</v>
      </c>
      <c r="R377" s="229">
        <f>Q377*H377</f>
        <v>0.71104000000000001</v>
      </c>
      <c r="S377" s="229">
        <v>0</v>
      </c>
      <c r="T377" s="230">
        <f>S377*H377</f>
        <v>0</v>
      </c>
      <c r="AR377" s="231" t="s">
        <v>224</v>
      </c>
      <c r="AT377" s="231" t="s">
        <v>268</v>
      </c>
      <c r="AU377" s="231" t="s">
        <v>85</v>
      </c>
      <c r="AY377" s="18" t="s">
        <v>165</v>
      </c>
      <c r="BE377" s="232">
        <f>IF(N377="základní",J377,0)</f>
        <v>0</v>
      </c>
      <c r="BF377" s="232">
        <f>IF(N377="snížená",J377,0)</f>
        <v>0</v>
      </c>
      <c r="BG377" s="232">
        <f>IF(N377="zákl. přenesená",J377,0)</f>
        <v>0</v>
      </c>
      <c r="BH377" s="232">
        <f>IF(N377="sníž. přenesená",J377,0)</f>
        <v>0</v>
      </c>
      <c r="BI377" s="232">
        <f>IF(N377="nulová",J377,0)</f>
        <v>0</v>
      </c>
      <c r="BJ377" s="18" t="s">
        <v>83</v>
      </c>
      <c r="BK377" s="232">
        <f>ROUND(I377*H377,2)</f>
        <v>0</v>
      </c>
      <c r="BL377" s="18" t="s">
        <v>172</v>
      </c>
      <c r="BM377" s="231" t="s">
        <v>527</v>
      </c>
    </row>
    <row r="378" s="1" customFormat="1">
      <c r="B378" s="39"/>
      <c r="C378" s="40"/>
      <c r="D378" s="233" t="s">
        <v>174</v>
      </c>
      <c r="E378" s="40"/>
      <c r="F378" s="234" t="s">
        <v>526</v>
      </c>
      <c r="G378" s="40"/>
      <c r="H378" s="40"/>
      <c r="I378" s="146"/>
      <c r="J378" s="40"/>
      <c r="K378" s="40"/>
      <c r="L378" s="44"/>
      <c r="M378" s="235"/>
      <c r="N378" s="84"/>
      <c r="O378" s="84"/>
      <c r="P378" s="84"/>
      <c r="Q378" s="84"/>
      <c r="R378" s="84"/>
      <c r="S378" s="84"/>
      <c r="T378" s="85"/>
      <c r="AT378" s="18" t="s">
        <v>174</v>
      </c>
      <c r="AU378" s="18" t="s">
        <v>85</v>
      </c>
    </row>
    <row r="379" s="12" customFormat="1">
      <c r="B379" s="236"/>
      <c r="C379" s="237"/>
      <c r="D379" s="233" t="s">
        <v>176</v>
      </c>
      <c r="E379" s="238" t="s">
        <v>19</v>
      </c>
      <c r="F379" s="239" t="s">
        <v>528</v>
      </c>
      <c r="G379" s="237"/>
      <c r="H379" s="238" t="s">
        <v>19</v>
      </c>
      <c r="I379" s="240"/>
      <c r="J379" s="237"/>
      <c r="K379" s="237"/>
      <c r="L379" s="241"/>
      <c r="M379" s="242"/>
      <c r="N379" s="243"/>
      <c r="O379" s="243"/>
      <c r="P379" s="243"/>
      <c r="Q379" s="243"/>
      <c r="R379" s="243"/>
      <c r="S379" s="243"/>
      <c r="T379" s="244"/>
      <c r="AT379" s="245" t="s">
        <v>176</v>
      </c>
      <c r="AU379" s="245" t="s">
        <v>85</v>
      </c>
      <c r="AV379" s="12" t="s">
        <v>83</v>
      </c>
      <c r="AW379" s="12" t="s">
        <v>37</v>
      </c>
      <c r="AX379" s="12" t="s">
        <v>76</v>
      </c>
      <c r="AY379" s="245" t="s">
        <v>165</v>
      </c>
    </row>
    <row r="380" s="13" customFormat="1">
      <c r="B380" s="246"/>
      <c r="C380" s="247"/>
      <c r="D380" s="233" t="s">
        <v>176</v>
      </c>
      <c r="E380" s="248" t="s">
        <v>19</v>
      </c>
      <c r="F380" s="249" t="s">
        <v>529</v>
      </c>
      <c r="G380" s="247"/>
      <c r="H380" s="250">
        <v>11.109999999999999</v>
      </c>
      <c r="I380" s="251"/>
      <c r="J380" s="247"/>
      <c r="K380" s="247"/>
      <c r="L380" s="252"/>
      <c r="M380" s="253"/>
      <c r="N380" s="254"/>
      <c r="O380" s="254"/>
      <c r="P380" s="254"/>
      <c r="Q380" s="254"/>
      <c r="R380" s="254"/>
      <c r="S380" s="254"/>
      <c r="T380" s="255"/>
      <c r="AT380" s="256" t="s">
        <v>176</v>
      </c>
      <c r="AU380" s="256" t="s">
        <v>85</v>
      </c>
      <c r="AV380" s="13" t="s">
        <v>85</v>
      </c>
      <c r="AW380" s="13" t="s">
        <v>37</v>
      </c>
      <c r="AX380" s="13" t="s">
        <v>76</v>
      </c>
      <c r="AY380" s="256" t="s">
        <v>165</v>
      </c>
    </row>
    <row r="381" s="14" customFormat="1">
      <c r="B381" s="257"/>
      <c r="C381" s="258"/>
      <c r="D381" s="233" t="s">
        <v>176</v>
      </c>
      <c r="E381" s="259" t="s">
        <v>19</v>
      </c>
      <c r="F381" s="260" t="s">
        <v>181</v>
      </c>
      <c r="G381" s="258"/>
      <c r="H381" s="261">
        <v>11.109999999999999</v>
      </c>
      <c r="I381" s="262"/>
      <c r="J381" s="258"/>
      <c r="K381" s="258"/>
      <c r="L381" s="263"/>
      <c r="M381" s="264"/>
      <c r="N381" s="265"/>
      <c r="O381" s="265"/>
      <c r="P381" s="265"/>
      <c r="Q381" s="265"/>
      <c r="R381" s="265"/>
      <c r="S381" s="265"/>
      <c r="T381" s="266"/>
      <c r="AT381" s="267" t="s">
        <v>176</v>
      </c>
      <c r="AU381" s="267" t="s">
        <v>85</v>
      </c>
      <c r="AV381" s="14" t="s">
        <v>172</v>
      </c>
      <c r="AW381" s="14" t="s">
        <v>37</v>
      </c>
      <c r="AX381" s="14" t="s">
        <v>83</v>
      </c>
      <c r="AY381" s="267" t="s">
        <v>165</v>
      </c>
    </row>
    <row r="382" s="1" customFormat="1" ht="16.5" customHeight="1">
      <c r="B382" s="39"/>
      <c r="C382" s="268" t="s">
        <v>530</v>
      </c>
      <c r="D382" s="268" t="s">
        <v>268</v>
      </c>
      <c r="E382" s="269" t="s">
        <v>531</v>
      </c>
      <c r="F382" s="270" t="s">
        <v>532</v>
      </c>
      <c r="G382" s="271" t="s">
        <v>197</v>
      </c>
      <c r="H382" s="272">
        <v>27.27</v>
      </c>
      <c r="I382" s="273"/>
      <c r="J382" s="274">
        <f>ROUND(I382*H382,2)</f>
        <v>0</v>
      </c>
      <c r="K382" s="270" t="s">
        <v>171</v>
      </c>
      <c r="L382" s="275"/>
      <c r="M382" s="276" t="s">
        <v>19</v>
      </c>
      <c r="N382" s="277" t="s">
        <v>47</v>
      </c>
      <c r="O382" s="84"/>
      <c r="P382" s="229">
        <f>O382*H382</f>
        <v>0</v>
      </c>
      <c r="Q382" s="229">
        <v>0.048300000000000003</v>
      </c>
      <c r="R382" s="229">
        <f>Q382*H382</f>
        <v>1.3171410000000001</v>
      </c>
      <c r="S382" s="229">
        <v>0</v>
      </c>
      <c r="T382" s="230">
        <f>S382*H382</f>
        <v>0</v>
      </c>
      <c r="AR382" s="231" t="s">
        <v>224</v>
      </c>
      <c r="AT382" s="231" t="s">
        <v>268</v>
      </c>
      <c r="AU382" s="231" t="s">
        <v>85</v>
      </c>
      <c r="AY382" s="18" t="s">
        <v>165</v>
      </c>
      <c r="BE382" s="232">
        <f>IF(N382="základní",J382,0)</f>
        <v>0</v>
      </c>
      <c r="BF382" s="232">
        <f>IF(N382="snížená",J382,0)</f>
        <v>0</v>
      </c>
      <c r="BG382" s="232">
        <f>IF(N382="zákl. přenesená",J382,0)</f>
        <v>0</v>
      </c>
      <c r="BH382" s="232">
        <f>IF(N382="sníž. přenesená",J382,0)</f>
        <v>0</v>
      </c>
      <c r="BI382" s="232">
        <f>IF(N382="nulová",J382,0)</f>
        <v>0</v>
      </c>
      <c r="BJ382" s="18" t="s">
        <v>83</v>
      </c>
      <c r="BK382" s="232">
        <f>ROUND(I382*H382,2)</f>
        <v>0</v>
      </c>
      <c r="BL382" s="18" t="s">
        <v>172</v>
      </c>
      <c r="BM382" s="231" t="s">
        <v>533</v>
      </c>
    </row>
    <row r="383" s="1" customFormat="1">
      <c r="B383" s="39"/>
      <c r="C383" s="40"/>
      <c r="D383" s="233" t="s">
        <v>174</v>
      </c>
      <c r="E383" s="40"/>
      <c r="F383" s="234" t="s">
        <v>532</v>
      </c>
      <c r="G383" s="40"/>
      <c r="H383" s="40"/>
      <c r="I383" s="146"/>
      <c r="J383" s="40"/>
      <c r="K383" s="40"/>
      <c r="L383" s="44"/>
      <c r="M383" s="235"/>
      <c r="N383" s="84"/>
      <c r="O383" s="84"/>
      <c r="P383" s="84"/>
      <c r="Q383" s="84"/>
      <c r="R383" s="84"/>
      <c r="S383" s="84"/>
      <c r="T383" s="85"/>
      <c r="AT383" s="18" t="s">
        <v>174</v>
      </c>
      <c r="AU383" s="18" t="s">
        <v>85</v>
      </c>
    </row>
    <row r="384" s="12" customFormat="1">
      <c r="B384" s="236"/>
      <c r="C384" s="237"/>
      <c r="D384" s="233" t="s">
        <v>176</v>
      </c>
      <c r="E384" s="238" t="s">
        <v>19</v>
      </c>
      <c r="F384" s="239" t="s">
        <v>534</v>
      </c>
      <c r="G384" s="237"/>
      <c r="H384" s="238" t="s">
        <v>19</v>
      </c>
      <c r="I384" s="240"/>
      <c r="J384" s="237"/>
      <c r="K384" s="237"/>
      <c r="L384" s="241"/>
      <c r="M384" s="242"/>
      <c r="N384" s="243"/>
      <c r="O384" s="243"/>
      <c r="P384" s="243"/>
      <c r="Q384" s="243"/>
      <c r="R384" s="243"/>
      <c r="S384" s="243"/>
      <c r="T384" s="244"/>
      <c r="AT384" s="245" t="s">
        <v>176</v>
      </c>
      <c r="AU384" s="245" t="s">
        <v>85</v>
      </c>
      <c r="AV384" s="12" t="s">
        <v>83</v>
      </c>
      <c r="AW384" s="12" t="s">
        <v>37</v>
      </c>
      <c r="AX384" s="12" t="s">
        <v>76</v>
      </c>
      <c r="AY384" s="245" t="s">
        <v>165</v>
      </c>
    </row>
    <row r="385" s="13" customFormat="1">
      <c r="B385" s="246"/>
      <c r="C385" s="247"/>
      <c r="D385" s="233" t="s">
        <v>176</v>
      </c>
      <c r="E385" s="248" t="s">
        <v>19</v>
      </c>
      <c r="F385" s="249" t="s">
        <v>535</v>
      </c>
      <c r="G385" s="247"/>
      <c r="H385" s="250">
        <v>27.27</v>
      </c>
      <c r="I385" s="251"/>
      <c r="J385" s="247"/>
      <c r="K385" s="247"/>
      <c r="L385" s="252"/>
      <c r="M385" s="253"/>
      <c r="N385" s="254"/>
      <c r="O385" s="254"/>
      <c r="P385" s="254"/>
      <c r="Q385" s="254"/>
      <c r="R385" s="254"/>
      <c r="S385" s="254"/>
      <c r="T385" s="255"/>
      <c r="AT385" s="256" t="s">
        <v>176</v>
      </c>
      <c r="AU385" s="256" t="s">
        <v>85</v>
      </c>
      <c r="AV385" s="13" t="s">
        <v>85</v>
      </c>
      <c r="AW385" s="13" t="s">
        <v>37</v>
      </c>
      <c r="AX385" s="13" t="s">
        <v>76</v>
      </c>
      <c r="AY385" s="256" t="s">
        <v>165</v>
      </c>
    </row>
    <row r="386" s="14" customFormat="1">
      <c r="B386" s="257"/>
      <c r="C386" s="258"/>
      <c r="D386" s="233" t="s">
        <v>176</v>
      </c>
      <c r="E386" s="259" t="s">
        <v>19</v>
      </c>
      <c r="F386" s="260" t="s">
        <v>181</v>
      </c>
      <c r="G386" s="258"/>
      <c r="H386" s="261">
        <v>27.27</v>
      </c>
      <c r="I386" s="262"/>
      <c r="J386" s="258"/>
      <c r="K386" s="258"/>
      <c r="L386" s="263"/>
      <c r="M386" s="264"/>
      <c r="N386" s="265"/>
      <c r="O386" s="265"/>
      <c r="P386" s="265"/>
      <c r="Q386" s="265"/>
      <c r="R386" s="265"/>
      <c r="S386" s="265"/>
      <c r="T386" s="266"/>
      <c r="AT386" s="267" t="s">
        <v>176</v>
      </c>
      <c r="AU386" s="267" t="s">
        <v>85</v>
      </c>
      <c r="AV386" s="14" t="s">
        <v>172</v>
      </c>
      <c r="AW386" s="14" t="s">
        <v>37</v>
      </c>
      <c r="AX386" s="14" t="s">
        <v>83</v>
      </c>
      <c r="AY386" s="267" t="s">
        <v>165</v>
      </c>
    </row>
    <row r="387" s="1" customFormat="1" ht="16.5" customHeight="1">
      <c r="B387" s="39"/>
      <c r="C387" s="220" t="s">
        <v>536</v>
      </c>
      <c r="D387" s="220" t="s">
        <v>167</v>
      </c>
      <c r="E387" s="221" t="s">
        <v>537</v>
      </c>
      <c r="F387" s="222" t="s">
        <v>538</v>
      </c>
      <c r="G387" s="223" t="s">
        <v>197</v>
      </c>
      <c r="H387" s="224">
        <v>92</v>
      </c>
      <c r="I387" s="225"/>
      <c r="J387" s="226">
        <f>ROUND(I387*H387,2)</f>
        <v>0</v>
      </c>
      <c r="K387" s="222" t="s">
        <v>171</v>
      </c>
      <c r="L387" s="44"/>
      <c r="M387" s="227" t="s">
        <v>19</v>
      </c>
      <c r="N387" s="228" t="s">
        <v>47</v>
      </c>
      <c r="O387" s="84"/>
      <c r="P387" s="229">
        <f>O387*H387</f>
        <v>0</v>
      </c>
      <c r="Q387" s="229">
        <v>0.1295</v>
      </c>
      <c r="R387" s="229">
        <f>Q387*H387</f>
        <v>11.914</v>
      </c>
      <c r="S387" s="229">
        <v>0</v>
      </c>
      <c r="T387" s="230">
        <f>S387*H387</f>
        <v>0</v>
      </c>
      <c r="AR387" s="231" t="s">
        <v>172</v>
      </c>
      <c r="AT387" s="231" t="s">
        <v>167</v>
      </c>
      <c r="AU387" s="231" t="s">
        <v>85</v>
      </c>
      <c r="AY387" s="18" t="s">
        <v>165</v>
      </c>
      <c r="BE387" s="232">
        <f>IF(N387="základní",J387,0)</f>
        <v>0</v>
      </c>
      <c r="BF387" s="232">
        <f>IF(N387="snížená",J387,0)</f>
        <v>0</v>
      </c>
      <c r="BG387" s="232">
        <f>IF(N387="zákl. přenesená",J387,0)</f>
        <v>0</v>
      </c>
      <c r="BH387" s="232">
        <f>IF(N387="sníž. přenesená",J387,0)</f>
        <v>0</v>
      </c>
      <c r="BI387" s="232">
        <f>IF(N387="nulová",J387,0)</f>
        <v>0</v>
      </c>
      <c r="BJ387" s="18" t="s">
        <v>83</v>
      </c>
      <c r="BK387" s="232">
        <f>ROUND(I387*H387,2)</f>
        <v>0</v>
      </c>
      <c r="BL387" s="18" t="s">
        <v>172</v>
      </c>
      <c r="BM387" s="231" t="s">
        <v>539</v>
      </c>
    </row>
    <row r="388" s="1" customFormat="1">
      <c r="B388" s="39"/>
      <c r="C388" s="40"/>
      <c r="D388" s="233" t="s">
        <v>174</v>
      </c>
      <c r="E388" s="40"/>
      <c r="F388" s="234" t="s">
        <v>540</v>
      </c>
      <c r="G388" s="40"/>
      <c r="H388" s="40"/>
      <c r="I388" s="146"/>
      <c r="J388" s="40"/>
      <c r="K388" s="40"/>
      <c r="L388" s="44"/>
      <c r="M388" s="235"/>
      <c r="N388" s="84"/>
      <c r="O388" s="84"/>
      <c r="P388" s="84"/>
      <c r="Q388" s="84"/>
      <c r="R388" s="84"/>
      <c r="S388" s="84"/>
      <c r="T388" s="85"/>
      <c r="AT388" s="18" t="s">
        <v>174</v>
      </c>
      <c r="AU388" s="18" t="s">
        <v>85</v>
      </c>
    </row>
    <row r="389" s="12" customFormat="1">
      <c r="B389" s="236"/>
      <c r="C389" s="237"/>
      <c r="D389" s="233" t="s">
        <v>176</v>
      </c>
      <c r="E389" s="238" t="s">
        <v>19</v>
      </c>
      <c r="F389" s="239" t="s">
        <v>541</v>
      </c>
      <c r="G389" s="237"/>
      <c r="H389" s="238" t="s">
        <v>19</v>
      </c>
      <c r="I389" s="240"/>
      <c r="J389" s="237"/>
      <c r="K389" s="237"/>
      <c r="L389" s="241"/>
      <c r="M389" s="242"/>
      <c r="N389" s="243"/>
      <c r="O389" s="243"/>
      <c r="P389" s="243"/>
      <c r="Q389" s="243"/>
      <c r="R389" s="243"/>
      <c r="S389" s="243"/>
      <c r="T389" s="244"/>
      <c r="AT389" s="245" t="s">
        <v>176</v>
      </c>
      <c r="AU389" s="245" t="s">
        <v>85</v>
      </c>
      <c r="AV389" s="12" t="s">
        <v>83</v>
      </c>
      <c r="AW389" s="12" t="s">
        <v>37</v>
      </c>
      <c r="AX389" s="12" t="s">
        <v>76</v>
      </c>
      <c r="AY389" s="245" t="s">
        <v>165</v>
      </c>
    </row>
    <row r="390" s="13" customFormat="1">
      <c r="B390" s="246"/>
      <c r="C390" s="247"/>
      <c r="D390" s="233" t="s">
        <v>176</v>
      </c>
      <c r="E390" s="248" t="s">
        <v>19</v>
      </c>
      <c r="F390" s="249" t="s">
        <v>542</v>
      </c>
      <c r="G390" s="247"/>
      <c r="H390" s="250">
        <v>92</v>
      </c>
      <c r="I390" s="251"/>
      <c r="J390" s="247"/>
      <c r="K390" s="247"/>
      <c r="L390" s="252"/>
      <c r="M390" s="253"/>
      <c r="N390" s="254"/>
      <c r="O390" s="254"/>
      <c r="P390" s="254"/>
      <c r="Q390" s="254"/>
      <c r="R390" s="254"/>
      <c r="S390" s="254"/>
      <c r="T390" s="255"/>
      <c r="AT390" s="256" t="s">
        <v>176</v>
      </c>
      <c r="AU390" s="256" t="s">
        <v>85</v>
      </c>
      <c r="AV390" s="13" t="s">
        <v>85</v>
      </c>
      <c r="AW390" s="13" t="s">
        <v>37</v>
      </c>
      <c r="AX390" s="13" t="s">
        <v>76</v>
      </c>
      <c r="AY390" s="256" t="s">
        <v>165</v>
      </c>
    </row>
    <row r="391" s="14" customFormat="1">
      <c r="B391" s="257"/>
      <c r="C391" s="258"/>
      <c r="D391" s="233" t="s">
        <v>176</v>
      </c>
      <c r="E391" s="259" t="s">
        <v>19</v>
      </c>
      <c r="F391" s="260" t="s">
        <v>181</v>
      </c>
      <c r="G391" s="258"/>
      <c r="H391" s="261">
        <v>92</v>
      </c>
      <c r="I391" s="262"/>
      <c r="J391" s="258"/>
      <c r="K391" s="258"/>
      <c r="L391" s="263"/>
      <c r="M391" s="264"/>
      <c r="N391" s="265"/>
      <c r="O391" s="265"/>
      <c r="P391" s="265"/>
      <c r="Q391" s="265"/>
      <c r="R391" s="265"/>
      <c r="S391" s="265"/>
      <c r="T391" s="266"/>
      <c r="AT391" s="267" t="s">
        <v>176</v>
      </c>
      <c r="AU391" s="267" t="s">
        <v>85</v>
      </c>
      <c r="AV391" s="14" t="s">
        <v>172</v>
      </c>
      <c r="AW391" s="14" t="s">
        <v>37</v>
      </c>
      <c r="AX391" s="14" t="s">
        <v>83</v>
      </c>
      <c r="AY391" s="267" t="s">
        <v>165</v>
      </c>
    </row>
    <row r="392" s="1" customFormat="1" ht="16.5" customHeight="1">
      <c r="B392" s="39"/>
      <c r="C392" s="268" t="s">
        <v>543</v>
      </c>
      <c r="D392" s="268" t="s">
        <v>268</v>
      </c>
      <c r="E392" s="269" t="s">
        <v>544</v>
      </c>
      <c r="F392" s="270" t="s">
        <v>545</v>
      </c>
      <c r="G392" s="271" t="s">
        <v>197</v>
      </c>
      <c r="H392" s="272">
        <v>92.920000000000002</v>
      </c>
      <c r="I392" s="273"/>
      <c r="J392" s="274">
        <f>ROUND(I392*H392,2)</f>
        <v>0</v>
      </c>
      <c r="K392" s="270" t="s">
        <v>171</v>
      </c>
      <c r="L392" s="275"/>
      <c r="M392" s="276" t="s">
        <v>19</v>
      </c>
      <c r="N392" s="277" t="s">
        <v>47</v>
      </c>
      <c r="O392" s="84"/>
      <c r="P392" s="229">
        <f>O392*H392</f>
        <v>0</v>
      </c>
      <c r="Q392" s="229">
        <v>0.044999999999999998</v>
      </c>
      <c r="R392" s="229">
        <f>Q392*H392</f>
        <v>4.1814</v>
      </c>
      <c r="S392" s="229">
        <v>0</v>
      </c>
      <c r="T392" s="230">
        <f>S392*H392</f>
        <v>0</v>
      </c>
      <c r="AR392" s="231" t="s">
        <v>224</v>
      </c>
      <c r="AT392" s="231" t="s">
        <v>268</v>
      </c>
      <c r="AU392" s="231" t="s">
        <v>85</v>
      </c>
      <c r="AY392" s="18" t="s">
        <v>165</v>
      </c>
      <c r="BE392" s="232">
        <f>IF(N392="základní",J392,0)</f>
        <v>0</v>
      </c>
      <c r="BF392" s="232">
        <f>IF(N392="snížená",J392,0)</f>
        <v>0</v>
      </c>
      <c r="BG392" s="232">
        <f>IF(N392="zákl. přenesená",J392,0)</f>
        <v>0</v>
      </c>
      <c r="BH392" s="232">
        <f>IF(N392="sníž. přenesená",J392,0)</f>
        <v>0</v>
      </c>
      <c r="BI392" s="232">
        <f>IF(N392="nulová",J392,0)</f>
        <v>0</v>
      </c>
      <c r="BJ392" s="18" t="s">
        <v>83</v>
      </c>
      <c r="BK392" s="232">
        <f>ROUND(I392*H392,2)</f>
        <v>0</v>
      </c>
      <c r="BL392" s="18" t="s">
        <v>172</v>
      </c>
      <c r="BM392" s="231" t="s">
        <v>546</v>
      </c>
    </row>
    <row r="393" s="1" customFormat="1">
      <c r="B393" s="39"/>
      <c r="C393" s="40"/>
      <c r="D393" s="233" t="s">
        <v>174</v>
      </c>
      <c r="E393" s="40"/>
      <c r="F393" s="234" t="s">
        <v>545</v>
      </c>
      <c r="G393" s="40"/>
      <c r="H393" s="40"/>
      <c r="I393" s="146"/>
      <c r="J393" s="40"/>
      <c r="K393" s="40"/>
      <c r="L393" s="44"/>
      <c r="M393" s="235"/>
      <c r="N393" s="84"/>
      <c r="O393" s="84"/>
      <c r="P393" s="84"/>
      <c r="Q393" s="84"/>
      <c r="R393" s="84"/>
      <c r="S393" s="84"/>
      <c r="T393" s="85"/>
      <c r="AT393" s="18" t="s">
        <v>174</v>
      </c>
      <c r="AU393" s="18" t="s">
        <v>85</v>
      </c>
    </row>
    <row r="394" s="12" customFormat="1">
      <c r="B394" s="236"/>
      <c r="C394" s="237"/>
      <c r="D394" s="233" t="s">
        <v>176</v>
      </c>
      <c r="E394" s="238" t="s">
        <v>19</v>
      </c>
      <c r="F394" s="239" t="s">
        <v>547</v>
      </c>
      <c r="G394" s="237"/>
      <c r="H394" s="238" t="s">
        <v>19</v>
      </c>
      <c r="I394" s="240"/>
      <c r="J394" s="237"/>
      <c r="K394" s="237"/>
      <c r="L394" s="241"/>
      <c r="M394" s="242"/>
      <c r="N394" s="243"/>
      <c r="O394" s="243"/>
      <c r="P394" s="243"/>
      <c r="Q394" s="243"/>
      <c r="R394" s="243"/>
      <c r="S394" s="243"/>
      <c r="T394" s="244"/>
      <c r="AT394" s="245" t="s">
        <v>176</v>
      </c>
      <c r="AU394" s="245" t="s">
        <v>85</v>
      </c>
      <c r="AV394" s="12" t="s">
        <v>83</v>
      </c>
      <c r="AW394" s="12" t="s">
        <v>37</v>
      </c>
      <c r="AX394" s="12" t="s">
        <v>76</v>
      </c>
      <c r="AY394" s="245" t="s">
        <v>165</v>
      </c>
    </row>
    <row r="395" s="13" customFormat="1">
      <c r="B395" s="246"/>
      <c r="C395" s="247"/>
      <c r="D395" s="233" t="s">
        <v>176</v>
      </c>
      <c r="E395" s="248" t="s">
        <v>19</v>
      </c>
      <c r="F395" s="249" t="s">
        <v>548</v>
      </c>
      <c r="G395" s="247"/>
      <c r="H395" s="250">
        <v>92.920000000000002</v>
      </c>
      <c r="I395" s="251"/>
      <c r="J395" s="247"/>
      <c r="K395" s="247"/>
      <c r="L395" s="252"/>
      <c r="M395" s="253"/>
      <c r="N395" s="254"/>
      <c r="O395" s="254"/>
      <c r="P395" s="254"/>
      <c r="Q395" s="254"/>
      <c r="R395" s="254"/>
      <c r="S395" s="254"/>
      <c r="T395" s="255"/>
      <c r="AT395" s="256" t="s">
        <v>176</v>
      </c>
      <c r="AU395" s="256" t="s">
        <v>85</v>
      </c>
      <c r="AV395" s="13" t="s">
        <v>85</v>
      </c>
      <c r="AW395" s="13" t="s">
        <v>37</v>
      </c>
      <c r="AX395" s="13" t="s">
        <v>76</v>
      </c>
      <c r="AY395" s="256" t="s">
        <v>165</v>
      </c>
    </row>
    <row r="396" s="14" customFormat="1">
      <c r="B396" s="257"/>
      <c r="C396" s="258"/>
      <c r="D396" s="233" t="s">
        <v>176</v>
      </c>
      <c r="E396" s="259" t="s">
        <v>19</v>
      </c>
      <c r="F396" s="260" t="s">
        <v>181</v>
      </c>
      <c r="G396" s="258"/>
      <c r="H396" s="261">
        <v>92.920000000000002</v>
      </c>
      <c r="I396" s="262"/>
      <c r="J396" s="258"/>
      <c r="K396" s="258"/>
      <c r="L396" s="263"/>
      <c r="M396" s="264"/>
      <c r="N396" s="265"/>
      <c r="O396" s="265"/>
      <c r="P396" s="265"/>
      <c r="Q396" s="265"/>
      <c r="R396" s="265"/>
      <c r="S396" s="265"/>
      <c r="T396" s="266"/>
      <c r="AT396" s="267" t="s">
        <v>176</v>
      </c>
      <c r="AU396" s="267" t="s">
        <v>85</v>
      </c>
      <c r="AV396" s="14" t="s">
        <v>172</v>
      </c>
      <c r="AW396" s="14" t="s">
        <v>37</v>
      </c>
      <c r="AX396" s="14" t="s">
        <v>83</v>
      </c>
      <c r="AY396" s="267" t="s">
        <v>165</v>
      </c>
    </row>
    <row r="397" s="1" customFormat="1" ht="16.5" customHeight="1">
      <c r="B397" s="39"/>
      <c r="C397" s="220" t="s">
        <v>549</v>
      </c>
      <c r="D397" s="220" t="s">
        <v>167</v>
      </c>
      <c r="E397" s="221" t="s">
        <v>550</v>
      </c>
      <c r="F397" s="222" t="s">
        <v>551</v>
      </c>
      <c r="G397" s="223" t="s">
        <v>170</v>
      </c>
      <c r="H397" s="224">
        <v>179.30000000000001</v>
      </c>
      <c r="I397" s="225"/>
      <c r="J397" s="226">
        <f>ROUND(I397*H397,2)</f>
        <v>0</v>
      </c>
      <c r="K397" s="222" t="s">
        <v>171</v>
      </c>
      <c r="L397" s="44"/>
      <c r="M397" s="227" t="s">
        <v>19</v>
      </c>
      <c r="N397" s="228" t="s">
        <v>47</v>
      </c>
      <c r="O397" s="84"/>
      <c r="P397" s="229">
        <f>O397*H397</f>
        <v>0</v>
      </c>
      <c r="Q397" s="229">
        <v>0.00036000000000000002</v>
      </c>
      <c r="R397" s="229">
        <f>Q397*H397</f>
        <v>0.064548000000000008</v>
      </c>
      <c r="S397" s="229">
        <v>0</v>
      </c>
      <c r="T397" s="230">
        <f>S397*H397</f>
        <v>0</v>
      </c>
      <c r="AR397" s="231" t="s">
        <v>172</v>
      </c>
      <c r="AT397" s="231" t="s">
        <v>167</v>
      </c>
      <c r="AU397" s="231" t="s">
        <v>85</v>
      </c>
      <c r="AY397" s="18" t="s">
        <v>165</v>
      </c>
      <c r="BE397" s="232">
        <f>IF(N397="základní",J397,0)</f>
        <v>0</v>
      </c>
      <c r="BF397" s="232">
        <f>IF(N397="snížená",J397,0)</f>
        <v>0</v>
      </c>
      <c r="BG397" s="232">
        <f>IF(N397="zákl. přenesená",J397,0)</f>
        <v>0</v>
      </c>
      <c r="BH397" s="232">
        <f>IF(N397="sníž. přenesená",J397,0)</f>
        <v>0</v>
      </c>
      <c r="BI397" s="232">
        <f>IF(N397="nulová",J397,0)</f>
        <v>0</v>
      </c>
      <c r="BJ397" s="18" t="s">
        <v>83</v>
      </c>
      <c r="BK397" s="232">
        <f>ROUND(I397*H397,2)</f>
        <v>0</v>
      </c>
      <c r="BL397" s="18" t="s">
        <v>172</v>
      </c>
      <c r="BM397" s="231" t="s">
        <v>552</v>
      </c>
    </row>
    <row r="398" s="1" customFormat="1">
      <c r="B398" s="39"/>
      <c r="C398" s="40"/>
      <c r="D398" s="233" t="s">
        <v>174</v>
      </c>
      <c r="E398" s="40"/>
      <c r="F398" s="234" t="s">
        <v>553</v>
      </c>
      <c r="G398" s="40"/>
      <c r="H398" s="40"/>
      <c r="I398" s="146"/>
      <c r="J398" s="40"/>
      <c r="K398" s="40"/>
      <c r="L398" s="44"/>
      <c r="M398" s="235"/>
      <c r="N398" s="84"/>
      <c r="O398" s="84"/>
      <c r="P398" s="84"/>
      <c r="Q398" s="84"/>
      <c r="R398" s="84"/>
      <c r="S398" s="84"/>
      <c r="T398" s="85"/>
      <c r="AT398" s="18" t="s">
        <v>174</v>
      </c>
      <c r="AU398" s="18" t="s">
        <v>85</v>
      </c>
    </row>
    <row r="399" s="12" customFormat="1">
      <c r="B399" s="236"/>
      <c r="C399" s="237"/>
      <c r="D399" s="233" t="s">
        <v>176</v>
      </c>
      <c r="E399" s="238" t="s">
        <v>19</v>
      </c>
      <c r="F399" s="239" t="s">
        <v>554</v>
      </c>
      <c r="G399" s="237"/>
      <c r="H399" s="238" t="s">
        <v>19</v>
      </c>
      <c r="I399" s="240"/>
      <c r="J399" s="237"/>
      <c r="K399" s="237"/>
      <c r="L399" s="241"/>
      <c r="M399" s="242"/>
      <c r="N399" s="243"/>
      <c r="O399" s="243"/>
      <c r="P399" s="243"/>
      <c r="Q399" s="243"/>
      <c r="R399" s="243"/>
      <c r="S399" s="243"/>
      <c r="T399" s="244"/>
      <c r="AT399" s="245" t="s">
        <v>176</v>
      </c>
      <c r="AU399" s="245" t="s">
        <v>85</v>
      </c>
      <c r="AV399" s="12" t="s">
        <v>83</v>
      </c>
      <c r="AW399" s="12" t="s">
        <v>37</v>
      </c>
      <c r="AX399" s="12" t="s">
        <v>76</v>
      </c>
      <c r="AY399" s="245" t="s">
        <v>165</v>
      </c>
    </row>
    <row r="400" s="13" customFormat="1">
      <c r="B400" s="246"/>
      <c r="C400" s="247"/>
      <c r="D400" s="233" t="s">
        <v>176</v>
      </c>
      <c r="E400" s="248" t="s">
        <v>19</v>
      </c>
      <c r="F400" s="249" t="s">
        <v>462</v>
      </c>
      <c r="G400" s="247"/>
      <c r="H400" s="250">
        <v>179.30000000000001</v>
      </c>
      <c r="I400" s="251"/>
      <c r="J400" s="247"/>
      <c r="K400" s="247"/>
      <c r="L400" s="252"/>
      <c r="M400" s="253"/>
      <c r="N400" s="254"/>
      <c r="O400" s="254"/>
      <c r="P400" s="254"/>
      <c r="Q400" s="254"/>
      <c r="R400" s="254"/>
      <c r="S400" s="254"/>
      <c r="T400" s="255"/>
      <c r="AT400" s="256" t="s">
        <v>176</v>
      </c>
      <c r="AU400" s="256" t="s">
        <v>85</v>
      </c>
      <c r="AV400" s="13" t="s">
        <v>85</v>
      </c>
      <c r="AW400" s="13" t="s">
        <v>37</v>
      </c>
      <c r="AX400" s="13" t="s">
        <v>76</v>
      </c>
      <c r="AY400" s="256" t="s">
        <v>165</v>
      </c>
    </row>
    <row r="401" s="14" customFormat="1">
      <c r="B401" s="257"/>
      <c r="C401" s="258"/>
      <c r="D401" s="233" t="s">
        <v>176</v>
      </c>
      <c r="E401" s="259" t="s">
        <v>19</v>
      </c>
      <c r="F401" s="260" t="s">
        <v>181</v>
      </c>
      <c r="G401" s="258"/>
      <c r="H401" s="261">
        <v>179.30000000000001</v>
      </c>
      <c r="I401" s="262"/>
      <c r="J401" s="258"/>
      <c r="K401" s="258"/>
      <c r="L401" s="263"/>
      <c r="M401" s="264"/>
      <c r="N401" s="265"/>
      <c r="O401" s="265"/>
      <c r="P401" s="265"/>
      <c r="Q401" s="265"/>
      <c r="R401" s="265"/>
      <c r="S401" s="265"/>
      <c r="T401" s="266"/>
      <c r="AT401" s="267" t="s">
        <v>176</v>
      </c>
      <c r="AU401" s="267" t="s">
        <v>85</v>
      </c>
      <c r="AV401" s="14" t="s">
        <v>172</v>
      </c>
      <c r="AW401" s="14" t="s">
        <v>37</v>
      </c>
      <c r="AX401" s="14" t="s">
        <v>83</v>
      </c>
      <c r="AY401" s="267" t="s">
        <v>165</v>
      </c>
    </row>
    <row r="402" s="1" customFormat="1" ht="16.5" customHeight="1">
      <c r="B402" s="39"/>
      <c r="C402" s="220" t="s">
        <v>555</v>
      </c>
      <c r="D402" s="220" t="s">
        <v>167</v>
      </c>
      <c r="E402" s="221" t="s">
        <v>556</v>
      </c>
      <c r="F402" s="222" t="s">
        <v>557</v>
      </c>
      <c r="G402" s="223" t="s">
        <v>197</v>
      </c>
      <c r="H402" s="224">
        <v>6.2000000000000002</v>
      </c>
      <c r="I402" s="225"/>
      <c r="J402" s="226">
        <f>ROUND(I402*H402,2)</f>
        <v>0</v>
      </c>
      <c r="K402" s="222" t="s">
        <v>171</v>
      </c>
      <c r="L402" s="44"/>
      <c r="M402" s="227" t="s">
        <v>19</v>
      </c>
      <c r="N402" s="228" t="s">
        <v>47</v>
      </c>
      <c r="O402" s="84"/>
      <c r="P402" s="229">
        <f>O402*H402</f>
        <v>0</v>
      </c>
      <c r="Q402" s="229">
        <v>0</v>
      </c>
      <c r="R402" s="229">
        <f>Q402*H402</f>
        <v>0</v>
      </c>
      <c r="S402" s="229">
        <v>0</v>
      </c>
      <c r="T402" s="230">
        <f>S402*H402</f>
        <v>0</v>
      </c>
      <c r="AR402" s="231" t="s">
        <v>172</v>
      </c>
      <c r="AT402" s="231" t="s">
        <v>167</v>
      </c>
      <c r="AU402" s="231" t="s">
        <v>85</v>
      </c>
      <c r="AY402" s="18" t="s">
        <v>165</v>
      </c>
      <c r="BE402" s="232">
        <f>IF(N402="základní",J402,0)</f>
        <v>0</v>
      </c>
      <c r="BF402" s="232">
        <f>IF(N402="snížená",J402,0)</f>
        <v>0</v>
      </c>
      <c r="BG402" s="232">
        <f>IF(N402="zákl. přenesená",J402,0)</f>
        <v>0</v>
      </c>
      <c r="BH402" s="232">
        <f>IF(N402="sníž. přenesená",J402,0)</f>
        <v>0</v>
      </c>
      <c r="BI402" s="232">
        <f>IF(N402="nulová",J402,0)</f>
        <v>0</v>
      </c>
      <c r="BJ402" s="18" t="s">
        <v>83</v>
      </c>
      <c r="BK402" s="232">
        <f>ROUND(I402*H402,2)</f>
        <v>0</v>
      </c>
      <c r="BL402" s="18" t="s">
        <v>172</v>
      </c>
      <c r="BM402" s="231" t="s">
        <v>558</v>
      </c>
    </row>
    <row r="403" s="1" customFormat="1">
      <c r="B403" s="39"/>
      <c r="C403" s="40"/>
      <c r="D403" s="233" t="s">
        <v>174</v>
      </c>
      <c r="E403" s="40"/>
      <c r="F403" s="234" t="s">
        <v>559</v>
      </c>
      <c r="G403" s="40"/>
      <c r="H403" s="40"/>
      <c r="I403" s="146"/>
      <c r="J403" s="40"/>
      <c r="K403" s="40"/>
      <c r="L403" s="44"/>
      <c r="M403" s="235"/>
      <c r="N403" s="84"/>
      <c r="O403" s="84"/>
      <c r="P403" s="84"/>
      <c r="Q403" s="84"/>
      <c r="R403" s="84"/>
      <c r="S403" s="84"/>
      <c r="T403" s="85"/>
      <c r="AT403" s="18" t="s">
        <v>174</v>
      </c>
      <c r="AU403" s="18" t="s">
        <v>85</v>
      </c>
    </row>
    <row r="404" s="12" customFormat="1">
      <c r="B404" s="236"/>
      <c r="C404" s="237"/>
      <c r="D404" s="233" t="s">
        <v>176</v>
      </c>
      <c r="E404" s="238" t="s">
        <v>19</v>
      </c>
      <c r="F404" s="239" t="s">
        <v>560</v>
      </c>
      <c r="G404" s="237"/>
      <c r="H404" s="238" t="s">
        <v>19</v>
      </c>
      <c r="I404" s="240"/>
      <c r="J404" s="237"/>
      <c r="K404" s="237"/>
      <c r="L404" s="241"/>
      <c r="M404" s="242"/>
      <c r="N404" s="243"/>
      <c r="O404" s="243"/>
      <c r="P404" s="243"/>
      <c r="Q404" s="243"/>
      <c r="R404" s="243"/>
      <c r="S404" s="243"/>
      <c r="T404" s="244"/>
      <c r="AT404" s="245" t="s">
        <v>176</v>
      </c>
      <c r="AU404" s="245" t="s">
        <v>85</v>
      </c>
      <c r="AV404" s="12" t="s">
        <v>83</v>
      </c>
      <c r="AW404" s="12" t="s">
        <v>37</v>
      </c>
      <c r="AX404" s="12" t="s">
        <v>76</v>
      </c>
      <c r="AY404" s="245" t="s">
        <v>165</v>
      </c>
    </row>
    <row r="405" s="13" customFormat="1">
      <c r="B405" s="246"/>
      <c r="C405" s="247"/>
      <c r="D405" s="233" t="s">
        <v>176</v>
      </c>
      <c r="E405" s="248" t="s">
        <v>19</v>
      </c>
      <c r="F405" s="249" t="s">
        <v>561</v>
      </c>
      <c r="G405" s="247"/>
      <c r="H405" s="250">
        <v>6.2000000000000002</v>
      </c>
      <c r="I405" s="251"/>
      <c r="J405" s="247"/>
      <c r="K405" s="247"/>
      <c r="L405" s="252"/>
      <c r="M405" s="253"/>
      <c r="N405" s="254"/>
      <c r="O405" s="254"/>
      <c r="P405" s="254"/>
      <c r="Q405" s="254"/>
      <c r="R405" s="254"/>
      <c r="S405" s="254"/>
      <c r="T405" s="255"/>
      <c r="AT405" s="256" t="s">
        <v>176</v>
      </c>
      <c r="AU405" s="256" t="s">
        <v>85</v>
      </c>
      <c r="AV405" s="13" t="s">
        <v>85</v>
      </c>
      <c r="AW405" s="13" t="s">
        <v>37</v>
      </c>
      <c r="AX405" s="13" t="s">
        <v>76</v>
      </c>
      <c r="AY405" s="256" t="s">
        <v>165</v>
      </c>
    </row>
    <row r="406" s="14" customFormat="1">
      <c r="B406" s="257"/>
      <c r="C406" s="258"/>
      <c r="D406" s="233" t="s">
        <v>176</v>
      </c>
      <c r="E406" s="259" t="s">
        <v>19</v>
      </c>
      <c r="F406" s="260" t="s">
        <v>181</v>
      </c>
      <c r="G406" s="258"/>
      <c r="H406" s="261">
        <v>6.2000000000000002</v>
      </c>
      <c r="I406" s="262"/>
      <c r="J406" s="258"/>
      <c r="K406" s="258"/>
      <c r="L406" s="263"/>
      <c r="M406" s="264"/>
      <c r="N406" s="265"/>
      <c r="O406" s="265"/>
      <c r="P406" s="265"/>
      <c r="Q406" s="265"/>
      <c r="R406" s="265"/>
      <c r="S406" s="265"/>
      <c r="T406" s="266"/>
      <c r="AT406" s="267" t="s">
        <v>176</v>
      </c>
      <c r="AU406" s="267" t="s">
        <v>85</v>
      </c>
      <c r="AV406" s="14" t="s">
        <v>172</v>
      </c>
      <c r="AW406" s="14" t="s">
        <v>37</v>
      </c>
      <c r="AX406" s="14" t="s">
        <v>83</v>
      </c>
      <c r="AY406" s="267" t="s">
        <v>165</v>
      </c>
    </row>
    <row r="407" s="1" customFormat="1" ht="16.5" customHeight="1">
      <c r="B407" s="39"/>
      <c r="C407" s="220" t="s">
        <v>562</v>
      </c>
      <c r="D407" s="220" t="s">
        <v>167</v>
      </c>
      <c r="E407" s="221" t="s">
        <v>563</v>
      </c>
      <c r="F407" s="222" t="s">
        <v>564</v>
      </c>
      <c r="G407" s="223" t="s">
        <v>324</v>
      </c>
      <c r="H407" s="224">
        <v>3</v>
      </c>
      <c r="I407" s="225"/>
      <c r="J407" s="226">
        <f>ROUND(I407*H407,2)</f>
        <v>0</v>
      </c>
      <c r="K407" s="222" t="s">
        <v>171</v>
      </c>
      <c r="L407" s="44"/>
      <c r="M407" s="227" t="s">
        <v>19</v>
      </c>
      <c r="N407" s="228" t="s">
        <v>47</v>
      </c>
      <c r="O407" s="84"/>
      <c r="P407" s="229">
        <f>O407*H407</f>
        <v>0</v>
      </c>
      <c r="Q407" s="229">
        <v>0</v>
      </c>
      <c r="R407" s="229">
        <f>Q407*H407</f>
        <v>0</v>
      </c>
      <c r="S407" s="229">
        <v>0.082000000000000003</v>
      </c>
      <c r="T407" s="230">
        <f>S407*H407</f>
        <v>0.246</v>
      </c>
      <c r="AR407" s="231" t="s">
        <v>172</v>
      </c>
      <c r="AT407" s="231" t="s">
        <v>167</v>
      </c>
      <c r="AU407" s="231" t="s">
        <v>85</v>
      </c>
      <c r="AY407" s="18" t="s">
        <v>165</v>
      </c>
      <c r="BE407" s="232">
        <f>IF(N407="základní",J407,0)</f>
        <v>0</v>
      </c>
      <c r="BF407" s="232">
        <f>IF(N407="snížená",J407,0)</f>
        <v>0</v>
      </c>
      <c r="BG407" s="232">
        <f>IF(N407="zákl. přenesená",J407,0)</f>
        <v>0</v>
      </c>
      <c r="BH407" s="232">
        <f>IF(N407="sníž. přenesená",J407,0)</f>
        <v>0</v>
      </c>
      <c r="BI407" s="232">
        <f>IF(N407="nulová",J407,0)</f>
        <v>0</v>
      </c>
      <c r="BJ407" s="18" t="s">
        <v>83</v>
      </c>
      <c r="BK407" s="232">
        <f>ROUND(I407*H407,2)</f>
        <v>0</v>
      </c>
      <c r="BL407" s="18" t="s">
        <v>172</v>
      </c>
      <c r="BM407" s="231" t="s">
        <v>565</v>
      </c>
    </row>
    <row r="408" s="1" customFormat="1">
      <c r="B408" s="39"/>
      <c r="C408" s="40"/>
      <c r="D408" s="233" t="s">
        <v>174</v>
      </c>
      <c r="E408" s="40"/>
      <c r="F408" s="234" t="s">
        <v>566</v>
      </c>
      <c r="G408" s="40"/>
      <c r="H408" s="40"/>
      <c r="I408" s="146"/>
      <c r="J408" s="40"/>
      <c r="K408" s="40"/>
      <c r="L408" s="44"/>
      <c r="M408" s="235"/>
      <c r="N408" s="84"/>
      <c r="O408" s="84"/>
      <c r="P408" s="84"/>
      <c r="Q408" s="84"/>
      <c r="R408" s="84"/>
      <c r="S408" s="84"/>
      <c r="T408" s="85"/>
      <c r="AT408" s="18" t="s">
        <v>174</v>
      </c>
      <c r="AU408" s="18" t="s">
        <v>85</v>
      </c>
    </row>
    <row r="409" s="12" customFormat="1">
      <c r="B409" s="236"/>
      <c r="C409" s="237"/>
      <c r="D409" s="233" t="s">
        <v>176</v>
      </c>
      <c r="E409" s="238" t="s">
        <v>19</v>
      </c>
      <c r="F409" s="239" t="s">
        <v>567</v>
      </c>
      <c r="G409" s="237"/>
      <c r="H409" s="238" t="s">
        <v>19</v>
      </c>
      <c r="I409" s="240"/>
      <c r="J409" s="237"/>
      <c r="K409" s="237"/>
      <c r="L409" s="241"/>
      <c r="M409" s="242"/>
      <c r="N409" s="243"/>
      <c r="O409" s="243"/>
      <c r="P409" s="243"/>
      <c r="Q409" s="243"/>
      <c r="R409" s="243"/>
      <c r="S409" s="243"/>
      <c r="T409" s="244"/>
      <c r="AT409" s="245" t="s">
        <v>176</v>
      </c>
      <c r="AU409" s="245" t="s">
        <v>85</v>
      </c>
      <c r="AV409" s="12" t="s">
        <v>83</v>
      </c>
      <c r="AW409" s="12" t="s">
        <v>37</v>
      </c>
      <c r="AX409" s="12" t="s">
        <v>76</v>
      </c>
      <c r="AY409" s="245" t="s">
        <v>165</v>
      </c>
    </row>
    <row r="410" s="13" customFormat="1">
      <c r="B410" s="246"/>
      <c r="C410" s="247"/>
      <c r="D410" s="233" t="s">
        <v>176</v>
      </c>
      <c r="E410" s="248" t="s">
        <v>19</v>
      </c>
      <c r="F410" s="249" t="s">
        <v>568</v>
      </c>
      <c r="G410" s="247"/>
      <c r="H410" s="250">
        <v>1</v>
      </c>
      <c r="I410" s="251"/>
      <c r="J410" s="247"/>
      <c r="K410" s="247"/>
      <c r="L410" s="252"/>
      <c r="M410" s="253"/>
      <c r="N410" s="254"/>
      <c r="O410" s="254"/>
      <c r="P410" s="254"/>
      <c r="Q410" s="254"/>
      <c r="R410" s="254"/>
      <c r="S410" s="254"/>
      <c r="T410" s="255"/>
      <c r="AT410" s="256" t="s">
        <v>176</v>
      </c>
      <c r="AU410" s="256" t="s">
        <v>85</v>
      </c>
      <c r="AV410" s="13" t="s">
        <v>85</v>
      </c>
      <c r="AW410" s="13" t="s">
        <v>37</v>
      </c>
      <c r="AX410" s="13" t="s">
        <v>76</v>
      </c>
      <c r="AY410" s="256" t="s">
        <v>165</v>
      </c>
    </row>
    <row r="411" s="13" customFormat="1">
      <c r="B411" s="246"/>
      <c r="C411" s="247"/>
      <c r="D411" s="233" t="s">
        <v>176</v>
      </c>
      <c r="E411" s="248" t="s">
        <v>19</v>
      </c>
      <c r="F411" s="249" t="s">
        <v>569</v>
      </c>
      <c r="G411" s="247"/>
      <c r="H411" s="250">
        <v>1</v>
      </c>
      <c r="I411" s="251"/>
      <c r="J411" s="247"/>
      <c r="K411" s="247"/>
      <c r="L411" s="252"/>
      <c r="M411" s="253"/>
      <c r="N411" s="254"/>
      <c r="O411" s="254"/>
      <c r="P411" s="254"/>
      <c r="Q411" s="254"/>
      <c r="R411" s="254"/>
      <c r="S411" s="254"/>
      <c r="T411" s="255"/>
      <c r="AT411" s="256" t="s">
        <v>176</v>
      </c>
      <c r="AU411" s="256" t="s">
        <v>85</v>
      </c>
      <c r="AV411" s="13" t="s">
        <v>85</v>
      </c>
      <c r="AW411" s="13" t="s">
        <v>37</v>
      </c>
      <c r="AX411" s="13" t="s">
        <v>76</v>
      </c>
      <c r="AY411" s="256" t="s">
        <v>165</v>
      </c>
    </row>
    <row r="412" s="13" customFormat="1">
      <c r="B412" s="246"/>
      <c r="C412" s="247"/>
      <c r="D412" s="233" t="s">
        <v>176</v>
      </c>
      <c r="E412" s="248" t="s">
        <v>19</v>
      </c>
      <c r="F412" s="249" t="s">
        <v>570</v>
      </c>
      <c r="G412" s="247"/>
      <c r="H412" s="250">
        <v>1</v>
      </c>
      <c r="I412" s="251"/>
      <c r="J412" s="247"/>
      <c r="K412" s="247"/>
      <c r="L412" s="252"/>
      <c r="M412" s="253"/>
      <c r="N412" s="254"/>
      <c r="O412" s="254"/>
      <c r="P412" s="254"/>
      <c r="Q412" s="254"/>
      <c r="R412" s="254"/>
      <c r="S412" s="254"/>
      <c r="T412" s="255"/>
      <c r="AT412" s="256" t="s">
        <v>176</v>
      </c>
      <c r="AU412" s="256" t="s">
        <v>85</v>
      </c>
      <c r="AV412" s="13" t="s">
        <v>85</v>
      </c>
      <c r="AW412" s="13" t="s">
        <v>37</v>
      </c>
      <c r="AX412" s="13" t="s">
        <v>76</v>
      </c>
      <c r="AY412" s="256" t="s">
        <v>165</v>
      </c>
    </row>
    <row r="413" s="14" customFormat="1">
      <c r="B413" s="257"/>
      <c r="C413" s="258"/>
      <c r="D413" s="233" t="s">
        <v>176</v>
      </c>
      <c r="E413" s="259" t="s">
        <v>19</v>
      </c>
      <c r="F413" s="260" t="s">
        <v>181</v>
      </c>
      <c r="G413" s="258"/>
      <c r="H413" s="261">
        <v>3</v>
      </c>
      <c r="I413" s="262"/>
      <c r="J413" s="258"/>
      <c r="K413" s="258"/>
      <c r="L413" s="263"/>
      <c r="M413" s="264"/>
      <c r="N413" s="265"/>
      <c r="O413" s="265"/>
      <c r="P413" s="265"/>
      <c r="Q413" s="265"/>
      <c r="R413" s="265"/>
      <c r="S413" s="265"/>
      <c r="T413" s="266"/>
      <c r="AT413" s="267" t="s">
        <v>176</v>
      </c>
      <c r="AU413" s="267" t="s">
        <v>85</v>
      </c>
      <c r="AV413" s="14" t="s">
        <v>172</v>
      </c>
      <c r="AW413" s="14" t="s">
        <v>37</v>
      </c>
      <c r="AX413" s="14" t="s">
        <v>83</v>
      </c>
      <c r="AY413" s="267" t="s">
        <v>165</v>
      </c>
    </row>
    <row r="414" s="1" customFormat="1" ht="16.5" customHeight="1">
      <c r="B414" s="39"/>
      <c r="C414" s="220" t="s">
        <v>571</v>
      </c>
      <c r="D414" s="220" t="s">
        <v>167</v>
      </c>
      <c r="E414" s="221" t="s">
        <v>572</v>
      </c>
      <c r="F414" s="222" t="s">
        <v>573</v>
      </c>
      <c r="G414" s="223" t="s">
        <v>324</v>
      </c>
      <c r="H414" s="224">
        <v>4</v>
      </c>
      <c r="I414" s="225"/>
      <c r="J414" s="226">
        <f>ROUND(I414*H414,2)</f>
        <v>0</v>
      </c>
      <c r="K414" s="222" t="s">
        <v>171</v>
      </c>
      <c r="L414" s="44"/>
      <c r="M414" s="227" t="s">
        <v>19</v>
      </c>
      <c r="N414" s="228" t="s">
        <v>47</v>
      </c>
      <c r="O414" s="84"/>
      <c r="P414" s="229">
        <f>O414*H414</f>
        <v>0</v>
      </c>
      <c r="Q414" s="229">
        <v>0</v>
      </c>
      <c r="R414" s="229">
        <f>Q414*H414</f>
        <v>0</v>
      </c>
      <c r="S414" s="229">
        <v>0.0040000000000000001</v>
      </c>
      <c r="T414" s="230">
        <f>S414*H414</f>
        <v>0.016</v>
      </c>
      <c r="AR414" s="231" t="s">
        <v>172</v>
      </c>
      <c r="AT414" s="231" t="s">
        <v>167</v>
      </c>
      <c r="AU414" s="231" t="s">
        <v>85</v>
      </c>
      <c r="AY414" s="18" t="s">
        <v>165</v>
      </c>
      <c r="BE414" s="232">
        <f>IF(N414="základní",J414,0)</f>
        <v>0</v>
      </c>
      <c r="BF414" s="232">
        <f>IF(N414="snížená",J414,0)</f>
        <v>0</v>
      </c>
      <c r="BG414" s="232">
        <f>IF(N414="zákl. přenesená",J414,0)</f>
        <v>0</v>
      </c>
      <c r="BH414" s="232">
        <f>IF(N414="sníž. přenesená",J414,0)</f>
        <v>0</v>
      </c>
      <c r="BI414" s="232">
        <f>IF(N414="nulová",J414,0)</f>
        <v>0</v>
      </c>
      <c r="BJ414" s="18" t="s">
        <v>83</v>
      </c>
      <c r="BK414" s="232">
        <f>ROUND(I414*H414,2)</f>
        <v>0</v>
      </c>
      <c r="BL414" s="18" t="s">
        <v>172</v>
      </c>
      <c r="BM414" s="231" t="s">
        <v>574</v>
      </c>
    </row>
    <row r="415" s="1" customFormat="1">
      <c r="B415" s="39"/>
      <c r="C415" s="40"/>
      <c r="D415" s="233" t="s">
        <v>174</v>
      </c>
      <c r="E415" s="40"/>
      <c r="F415" s="234" t="s">
        <v>575</v>
      </c>
      <c r="G415" s="40"/>
      <c r="H415" s="40"/>
      <c r="I415" s="146"/>
      <c r="J415" s="40"/>
      <c r="K415" s="40"/>
      <c r="L415" s="44"/>
      <c r="M415" s="235"/>
      <c r="N415" s="84"/>
      <c r="O415" s="84"/>
      <c r="P415" s="84"/>
      <c r="Q415" s="84"/>
      <c r="R415" s="84"/>
      <c r="S415" s="84"/>
      <c r="T415" s="85"/>
      <c r="AT415" s="18" t="s">
        <v>174</v>
      </c>
      <c r="AU415" s="18" t="s">
        <v>85</v>
      </c>
    </row>
    <row r="416" s="12" customFormat="1">
      <c r="B416" s="236"/>
      <c r="C416" s="237"/>
      <c r="D416" s="233" t="s">
        <v>176</v>
      </c>
      <c r="E416" s="238" t="s">
        <v>19</v>
      </c>
      <c r="F416" s="239" t="s">
        <v>576</v>
      </c>
      <c r="G416" s="237"/>
      <c r="H416" s="238" t="s">
        <v>19</v>
      </c>
      <c r="I416" s="240"/>
      <c r="J416" s="237"/>
      <c r="K416" s="237"/>
      <c r="L416" s="241"/>
      <c r="M416" s="242"/>
      <c r="N416" s="243"/>
      <c r="O416" s="243"/>
      <c r="P416" s="243"/>
      <c r="Q416" s="243"/>
      <c r="R416" s="243"/>
      <c r="S416" s="243"/>
      <c r="T416" s="244"/>
      <c r="AT416" s="245" t="s">
        <v>176</v>
      </c>
      <c r="AU416" s="245" t="s">
        <v>85</v>
      </c>
      <c r="AV416" s="12" t="s">
        <v>83</v>
      </c>
      <c r="AW416" s="12" t="s">
        <v>37</v>
      </c>
      <c r="AX416" s="12" t="s">
        <v>76</v>
      </c>
      <c r="AY416" s="245" t="s">
        <v>165</v>
      </c>
    </row>
    <row r="417" s="13" customFormat="1">
      <c r="B417" s="246"/>
      <c r="C417" s="247"/>
      <c r="D417" s="233" t="s">
        <v>176</v>
      </c>
      <c r="E417" s="248" t="s">
        <v>19</v>
      </c>
      <c r="F417" s="249" t="s">
        <v>577</v>
      </c>
      <c r="G417" s="247"/>
      <c r="H417" s="250">
        <v>3</v>
      </c>
      <c r="I417" s="251"/>
      <c r="J417" s="247"/>
      <c r="K417" s="247"/>
      <c r="L417" s="252"/>
      <c r="M417" s="253"/>
      <c r="N417" s="254"/>
      <c r="O417" s="254"/>
      <c r="P417" s="254"/>
      <c r="Q417" s="254"/>
      <c r="R417" s="254"/>
      <c r="S417" s="254"/>
      <c r="T417" s="255"/>
      <c r="AT417" s="256" t="s">
        <v>176</v>
      </c>
      <c r="AU417" s="256" t="s">
        <v>85</v>
      </c>
      <c r="AV417" s="13" t="s">
        <v>85</v>
      </c>
      <c r="AW417" s="13" t="s">
        <v>37</v>
      </c>
      <c r="AX417" s="13" t="s">
        <v>76</v>
      </c>
      <c r="AY417" s="256" t="s">
        <v>165</v>
      </c>
    </row>
    <row r="418" s="13" customFormat="1">
      <c r="B418" s="246"/>
      <c r="C418" s="247"/>
      <c r="D418" s="233" t="s">
        <v>176</v>
      </c>
      <c r="E418" s="248" t="s">
        <v>19</v>
      </c>
      <c r="F418" s="249" t="s">
        <v>569</v>
      </c>
      <c r="G418" s="247"/>
      <c r="H418" s="250">
        <v>1</v>
      </c>
      <c r="I418" s="251"/>
      <c r="J418" s="247"/>
      <c r="K418" s="247"/>
      <c r="L418" s="252"/>
      <c r="M418" s="253"/>
      <c r="N418" s="254"/>
      <c r="O418" s="254"/>
      <c r="P418" s="254"/>
      <c r="Q418" s="254"/>
      <c r="R418" s="254"/>
      <c r="S418" s="254"/>
      <c r="T418" s="255"/>
      <c r="AT418" s="256" t="s">
        <v>176</v>
      </c>
      <c r="AU418" s="256" t="s">
        <v>85</v>
      </c>
      <c r="AV418" s="13" t="s">
        <v>85</v>
      </c>
      <c r="AW418" s="13" t="s">
        <v>37</v>
      </c>
      <c r="AX418" s="13" t="s">
        <v>76</v>
      </c>
      <c r="AY418" s="256" t="s">
        <v>165</v>
      </c>
    </row>
    <row r="419" s="14" customFormat="1">
      <c r="B419" s="257"/>
      <c r="C419" s="258"/>
      <c r="D419" s="233" t="s">
        <v>176</v>
      </c>
      <c r="E419" s="259" t="s">
        <v>19</v>
      </c>
      <c r="F419" s="260" t="s">
        <v>181</v>
      </c>
      <c r="G419" s="258"/>
      <c r="H419" s="261">
        <v>4</v>
      </c>
      <c r="I419" s="262"/>
      <c r="J419" s="258"/>
      <c r="K419" s="258"/>
      <c r="L419" s="263"/>
      <c r="M419" s="264"/>
      <c r="N419" s="265"/>
      <c r="O419" s="265"/>
      <c r="P419" s="265"/>
      <c r="Q419" s="265"/>
      <c r="R419" s="265"/>
      <c r="S419" s="265"/>
      <c r="T419" s="266"/>
      <c r="AT419" s="267" t="s">
        <v>176</v>
      </c>
      <c r="AU419" s="267" t="s">
        <v>85</v>
      </c>
      <c r="AV419" s="14" t="s">
        <v>172</v>
      </c>
      <c r="AW419" s="14" t="s">
        <v>37</v>
      </c>
      <c r="AX419" s="14" t="s">
        <v>83</v>
      </c>
      <c r="AY419" s="267" t="s">
        <v>165</v>
      </c>
    </row>
    <row r="420" s="1" customFormat="1" ht="16.5" customHeight="1">
      <c r="B420" s="39"/>
      <c r="C420" s="220" t="s">
        <v>578</v>
      </c>
      <c r="D420" s="220" t="s">
        <v>167</v>
      </c>
      <c r="E420" s="221" t="s">
        <v>579</v>
      </c>
      <c r="F420" s="222" t="s">
        <v>580</v>
      </c>
      <c r="G420" s="223" t="s">
        <v>170</v>
      </c>
      <c r="H420" s="224">
        <v>27.199999999999999</v>
      </c>
      <c r="I420" s="225"/>
      <c r="J420" s="226">
        <f>ROUND(I420*H420,2)</f>
        <v>0</v>
      </c>
      <c r="K420" s="222" t="s">
        <v>171</v>
      </c>
      <c r="L420" s="44"/>
      <c r="M420" s="227" t="s">
        <v>19</v>
      </c>
      <c r="N420" s="228" t="s">
        <v>47</v>
      </c>
      <c r="O420" s="84"/>
      <c r="P420" s="229">
        <f>O420*H420</f>
        <v>0</v>
      </c>
      <c r="Q420" s="229">
        <v>0</v>
      </c>
      <c r="R420" s="229">
        <f>Q420*H420</f>
        <v>0</v>
      </c>
      <c r="S420" s="229">
        <v>0</v>
      </c>
      <c r="T420" s="230">
        <f>S420*H420</f>
        <v>0</v>
      </c>
      <c r="AR420" s="231" t="s">
        <v>172</v>
      </c>
      <c r="AT420" s="231" t="s">
        <v>167</v>
      </c>
      <c r="AU420" s="231" t="s">
        <v>85</v>
      </c>
      <c r="AY420" s="18" t="s">
        <v>165</v>
      </c>
      <c r="BE420" s="232">
        <f>IF(N420="základní",J420,0)</f>
        <v>0</v>
      </c>
      <c r="BF420" s="232">
        <f>IF(N420="snížená",J420,0)</f>
        <v>0</v>
      </c>
      <c r="BG420" s="232">
        <f>IF(N420="zákl. přenesená",J420,0)</f>
        <v>0</v>
      </c>
      <c r="BH420" s="232">
        <f>IF(N420="sníž. přenesená",J420,0)</f>
        <v>0</v>
      </c>
      <c r="BI420" s="232">
        <f>IF(N420="nulová",J420,0)</f>
        <v>0</v>
      </c>
      <c r="BJ420" s="18" t="s">
        <v>83</v>
      </c>
      <c r="BK420" s="232">
        <f>ROUND(I420*H420,2)</f>
        <v>0</v>
      </c>
      <c r="BL420" s="18" t="s">
        <v>172</v>
      </c>
      <c r="BM420" s="231" t="s">
        <v>581</v>
      </c>
    </row>
    <row r="421" s="1" customFormat="1">
      <c r="B421" s="39"/>
      <c r="C421" s="40"/>
      <c r="D421" s="233" t="s">
        <v>174</v>
      </c>
      <c r="E421" s="40"/>
      <c r="F421" s="234" t="s">
        <v>582</v>
      </c>
      <c r="G421" s="40"/>
      <c r="H421" s="40"/>
      <c r="I421" s="146"/>
      <c r="J421" s="40"/>
      <c r="K421" s="40"/>
      <c r="L421" s="44"/>
      <c r="M421" s="235"/>
      <c r="N421" s="84"/>
      <c r="O421" s="84"/>
      <c r="P421" s="84"/>
      <c r="Q421" s="84"/>
      <c r="R421" s="84"/>
      <c r="S421" s="84"/>
      <c r="T421" s="85"/>
      <c r="AT421" s="18" t="s">
        <v>174</v>
      </c>
      <c r="AU421" s="18" t="s">
        <v>85</v>
      </c>
    </row>
    <row r="422" s="12" customFormat="1">
      <c r="B422" s="236"/>
      <c r="C422" s="237"/>
      <c r="D422" s="233" t="s">
        <v>176</v>
      </c>
      <c r="E422" s="238" t="s">
        <v>19</v>
      </c>
      <c r="F422" s="239" t="s">
        <v>583</v>
      </c>
      <c r="G422" s="237"/>
      <c r="H422" s="238" t="s">
        <v>19</v>
      </c>
      <c r="I422" s="240"/>
      <c r="J422" s="237"/>
      <c r="K422" s="237"/>
      <c r="L422" s="241"/>
      <c r="M422" s="242"/>
      <c r="N422" s="243"/>
      <c r="O422" s="243"/>
      <c r="P422" s="243"/>
      <c r="Q422" s="243"/>
      <c r="R422" s="243"/>
      <c r="S422" s="243"/>
      <c r="T422" s="244"/>
      <c r="AT422" s="245" t="s">
        <v>176</v>
      </c>
      <c r="AU422" s="245" t="s">
        <v>85</v>
      </c>
      <c r="AV422" s="12" t="s">
        <v>83</v>
      </c>
      <c r="AW422" s="12" t="s">
        <v>37</v>
      </c>
      <c r="AX422" s="12" t="s">
        <v>76</v>
      </c>
      <c r="AY422" s="245" t="s">
        <v>165</v>
      </c>
    </row>
    <row r="423" s="13" customFormat="1">
      <c r="B423" s="246"/>
      <c r="C423" s="247"/>
      <c r="D423" s="233" t="s">
        <v>176</v>
      </c>
      <c r="E423" s="248" t="s">
        <v>19</v>
      </c>
      <c r="F423" s="249" t="s">
        <v>584</v>
      </c>
      <c r="G423" s="247"/>
      <c r="H423" s="250">
        <v>16</v>
      </c>
      <c r="I423" s="251"/>
      <c r="J423" s="247"/>
      <c r="K423" s="247"/>
      <c r="L423" s="252"/>
      <c r="M423" s="253"/>
      <c r="N423" s="254"/>
      <c r="O423" s="254"/>
      <c r="P423" s="254"/>
      <c r="Q423" s="254"/>
      <c r="R423" s="254"/>
      <c r="S423" s="254"/>
      <c r="T423" s="255"/>
      <c r="AT423" s="256" t="s">
        <v>176</v>
      </c>
      <c r="AU423" s="256" t="s">
        <v>85</v>
      </c>
      <c r="AV423" s="13" t="s">
        <v>85</v>
      </c>
      <c r="AW423" s="13" t="s">
        <v>37</v>
      </c>
      <c r="AX423" s="13" t="s">
        <v>76</v>
      </c>
      <c r="AY423" s="256" t="s">
        <v>165</v>
      </c>
    </row>
    <row r="424" s="13" customFormat="1">
      <c r="B424" s="246"/>
      <c r="C424" s="247"/>
      <c r="D424" s="233" t="s">
        <v>176</v>
      </c>
      <c r="E424" s="248" t="s">
        <v>19</v>
      </c>
      <c r="F424" s="249" t="s">
        <v>585</v>
      </c>
      <c r="G424" s="247"/>
      <c r="H424" s="250">
        <v>11.199999999999999</v>
      </c>
      <c r="I424" s="251"/>
      <c r="J424" s="247"/>
      <c r="K424" s="247"/>
      <c r="L424" s="252"/>
      <c r="M424" s="253"/>
      <c r="N424" s="254"/>
      <c r="O424" s="254"/>
      <c r="P424" s="254"/>
      <c r="Q424" s="254"/>
      <c r="R424" s="254"/>
      <c r="S424" s="254"/>
      <c r="T424" s="255"/>
      <c r="AT424" s="256" t="s">
        <v>176</v>
      </c>
      <c r="AU424" s="256" t="s">
        <v>85</v>
      </c>
      <c r="AV424" s="13" t="s">
        <v>85</v>
      </c>
      <c r="AW424" s="13" t="s">
        <v>37</v>
      </c>
      <c r="AX424" s="13" t="s">
        <v>76</v>
      </c>
      <c r="AY424" s="256" t="s">
        <v>165</v>
      </c>
    </row>
    <row r="425" s="14" customFormat="1">
      <c r="B425" s="257"/>
      <c r="C425" s="258"/>
      <c r="D425" s="233" t="s">
        <v>176</v>
      </c>
      <c r="E425" s="259" t="s">
        <v>19</v>
      </c>
      <c r="F425" s="260" t="s">
        <v>181</v>
      </c>
      <c r="G425" s="258"/>
      <c r="H425" s="261">
        <v>27.199999999999999</v>
      </c>
      <c r="I425" s="262"/>
      <c r="J425" s="258"/>
      <c r="K425" s="258"/>
      <c r="L425" s="263"/>
      <c r="M425" s="264"/>
      <c r="N425" s="265"/>
      <c r="O425" s="265"/>
      <c r="P425" s="265"/>
      <c r="Q425" s="265"/>
      <c r="R425" s="265"/>
      <c r="S425" s="265"/>
      <c r="T425" s="266"/>
      <c r="AT425" s="267" t="s">
        <v>176</v>
      </c>
      <c r="AU425" s="267" t="s">
        <v>85</v>
      </c>
      <c r="AV425" s="14" t="s">
        <v>172</v>
      </c>
      <c r="AW425" s="14" t="s">
        <v>37</v>
      </c>
      <c r="AX425" s="14" t="s">
        <v>83</v>
      </c>
      <c r="AY425" s="267" t="s">
        <v>165</v>
      </c>
    </row>
    <row r="426" s="1" customFormat="1" ht="16.5" customHeight="1">
      <c r="B426" s="39"/>
      <c r="C426" s="220" t="s">
        <v>586</v>
      </c>
      <c r="D426" s="220" t="s">
        <v>167</v>
      </c>
      <c r="E426" s="221" t="s">
        <v>587</v>
      </c>
      <c r="F426" s="222" t="s">
        <v>588</v>
      </c>
      <c r="G426" s="223" t="s">
        <v>589</v>
      </c>
      <c r="H426" s="224">
        <v>15.300000000000001</v>
      </c>
      <c r="I426" s="225"/>
      <c r="J426" s="226">
        <f>ROUND(I426*H426,2)</f>
        <v>0</v>
      </c>
      <c r="K426" s="222" t="s">
        <v>367</v>
      </c>
      <c r="L426" s="44"/>
      <c r="M426" s="227" t="s">
        <v>19</v>
      </c>
      <c r="N426" s="228" t="s">
        <v>47</v>
      </c>
      <c r="O426" s="84"/>
      <c r="P426" s="229">
        <f>O426*H426</f>
        <v>0</v>
      </c>
      <c r="Q426" s="229">
        <v>0</v>
      </c>
      <c r="R426" s="229">
        <f>Q426*H426</f>
        <v>0</v>
      </c>
      <c r="S426" s="229">
        <v>0</v>
      </c>
      <c r="T426" s="230">
        <f>S426*H426</f>
        <v>0</v>
      </c>
      <c r="AR426" s="231" t="s">
        <v>590</v>
      </c>
      <c r="AT426" s="231" t="s">
        <v>167</v>
      </c>
      <c r="AU426" s="231" t="s">
        <v>85</v>
      </c>
      <c r="AY426" s="18" t="s">
        <v>165</v>
      </c>
      <c r="BE426" s="232">
        <f>IF(N426="základní",J426,0)</f>
        <v>0</v>
      </c>
      <c r="BF426" s="232">
        <f>IF(N426="snížená",J426,0)</f>
        <v>0</v>
      </c>
      <c r="BG426" s="232">
        <f>IF(N426="zákl. přenesená",J426,0)</f>
        <v>0</v>
      </c>
      <c r="BH426" s="232">
        <f>IF(N426="sníž. přenesená",J426,0)</f>
        <v>0</v>
      </c>
      <c r="BI426" s="232">
        <f>IF(N426="nulová",J426,0)</f>
        <v>0</v>
      </c>
      <c r="BJ426" s="18" t="s">
        <v>83</v>
      </c>
      <c r="BK426" s="232">
        <f>ROUND(I426*H426,2)</f>
        <v>0</v>
      </c>
      <c r="BL426" s="18" t="s">
        <v>590</v>
      </c>
      <c r="BM426" s="231" t="s">
        <v>591</v>
      </c>
    </row>
    <row r="427" s="1" customFormat="1">
      <c r="B427" s="39"/>
      <c r="C427" s="40"/>
      <c r="D427" s="233" t="s">
        <v>174</v>
      </c>
      <c r="E427" s="40"/>
      <c r="F427" s="234" t="s">
        <v>592</v>
      </c>
      <c r="G427" s="40"/>
      <c r="H427" s="40"/>
      <c r="I427" s="146"/>
      <c r="J427" s="40"/>
      <c r="K427" s="40"/>
      <c r="L427" s="44"/>
      <c r="M427" s="235"/>
      <c r="N427" s="84"/>
      <c r="O427" s="84"/>
      <c r="P427" s="84"/>
      <c r="Q427" s="84"/>
      <c r="R427" s="84"/>
      <c r="S427" s="84"/>
      <c r="T427" s="85"/>
      <c r="AT427" s="18" t="s">
        <v>174</v>
      </c>
      <c r="AU427" s="18" t="s">
        <v>85</v>
      </c>
    </row>
    <row r="428" s="1" customFormat="1">
      <c r="B428" s="39"/>
      <c r="C428" s="40"/>
      <c r="D428" s="233" t="s">
        <v>369</v>
      </c>
      <c r="E428" s="40"/>
      <c r="F428" s="278" t="s">
        <v>370</v>
      </c>
      <c r="G428" s="40"/>
      <c r="H428" s="40"/>
      <c r="I428" s="146"/>
      <c r="J428" s="40"/>
      <c r="K428" s="40"/>
      <c r="L428" s="44"/>
      <c r="M428" s="235"/>
      <c r="N428" s="84"/>
      <c r="O428" s="84"/>
      <c r="P428" s="84"/>
      <c r="Q428" s="84"/>
      <c r="R428" s="84"/>
      <c r="S428" s="84"/>
      <c r="T428" s="85"/>
      <c r="AT428" s="18" t="s">
        <v>369</v>
      </c>
      <c r="AU428" s="18" t="s">
        <v>85</v>
      </c>
    </row>
    <row r="429" s="12" customFormat="1">
      <c r="B429" s="236"/>
      <c r="C429" s="237"/>
      <c r="D429" s="233" t="s">
        <v>176</v>
      </c>
      <c r="E429" s="238" t="s">
        <v>19</v>
      </c>
      <c r="F429" s="239" t="s">
        <v>593</v>
      </c>
      <c r="G429" s="237"/>
      <c r="H429" s="238" t="s">
        <v>19</v>
      </c>
      <c r="I429" s="240"/>
      <c r="J429" s="237"/>
      <c r="K429" s="237"/>
      <c r="L429" s="241"/>
      <c r="M429" s="242"/>
      <c r="N429" s="243"/>
      <c r="O429" s="243"/>
      <c r="P429" s="243"/>
      <c r="Q429" s="243"/>
      <c r="R429" s="243"/>
      <c r="S429" s="243"/>
      <c r="T429" s="244"/>
      <c r="AT429" s="245" t="s">
        <v>176</v>
      </c>
      <c r="AU429" s="245" t="s">
        <v>85</v>
      </c>
      <c r="AV429" s="12" t="s">
        <v>83</v>
      </c>
      <c r="AW429" s="12" t="s">
        <v>37</v>
      </c>
      <c r="AX429" s="12" t="s">
        <v>76</v>
      </c>
      <c r="AY429" s="245" t="s">
        <v>165</v>
      </c>
    </row>
    <row r="430" s="13" customFormat="1">
      <c r="B430" s="246"/>
      <c r="C430" s="247"/>
      <c r="D430" s="233" t="s">
        <v>176</v>
      </c>
      <c r="E430" s="248" t="s">
        <v>19</v>
      </c>
      <c r="F430" s="249" t="s">
        <v>594</v>
      </c>
      <c r="G430" s="247"/>
      <c r="H430" s="250">
        <v>15.300000000000001</v>
      </c>
      <c r="I430" s="251"/>
      <c r="J430" s="247"/>
      <c r="K430" s="247"/>
      <c r="L430" s="252"/>
      <c r="M430" s="253"/>
      <c r="N430" s="254"/>
      <c r="O430" s="254"/>
      <c r="P430" s="254"/>
      <c r="Q430" s="254"/>
      <c r="R430" s="254"/>
      <c r="S430" s="254"/>
      <c r="T430" s="255"/>
      <c r="AT430" s="256" t="s">
        <v>176</v>
      </c>
      <c r="AU430" s="256" t="s">
        <v>85</v>
      </c>
      <c r="AV430" s="13" t="s">
        <v>85</v>
      </c>
      <c r="AW430" s="13" t="s">
        <v>37</v>
      </c>
      <c r="AX430" s="13" t="s">
        <v>76</v>
      </c>
      <c r="AY430" s="256" t="s">
        <v>165</v>
      </c>
    </row>
    <row r="431" s="14" customFormat="1">
      <c r="B431" s="257"/>
      <c r="C431" s="258"/>
      <c r="D431" s="233" t="s">
        <v>176</v>
      </c>
      <c r="E431" s="259" t="s">
        <v>19</v>
      </c>
      <c r="F431" s="260" t="s">
        <v>181</v>
      </c>
      <c r="G431" s="258"/>
      <c r="H431" s="261">
        <v>15.300000000000001</v>
      </c>
      <c r="I431" s="262"/>
      <c r="J431" s="258"/>
      <c r="K431" s="258"/>
      <c r="L431" s="263"/>
      <c r="M431" s="264"/>
      <c r="N431" s="265"/>
      <c r="O431" s="265"/>
      <c r="P431" s="265"/>
      <c r="Q431" s="265"/>
      <c r="R431" s="265"/>
      <c r="S431" s="265"/>
      <c r="T431" s="266"/>
      <c r="AT431" s="267" t="s">
        <v>176</v>
      </c>
      <c r="AU431" s="267" t="s">
        <v>85</v>
      </c>
      <c r="AV431" s="14" t="s">
        <v>172</v>
      </c>
      <c r="AW431" s="14" t="s">
        <v>37</v>
      </c>
      <c r="AX431" s="14" t="s">
        <v>83</v>
      </c>
      <c r="AY431" s="267" t="s">
        <v>165</v>
      </c>
    </row>
    <row r="432" s="1" customFormat="1" ht="16.5" customHeight="1">
      <c r="B432" s="39"/>
      <c r="C432" s="220" t="s">
        <v>595</v>
      </c>
      <c r="D432" s="220" t="s">
        <v>167</v>
      </c>
      <c r="E432" s="221" t="s">
        <v>596</v>
      </c>
      <c r="F432" s="222" t="s">
        <v>597</v>
      </c>
      <c r="G432" s="223" t="s">
        <v>589</v>
      </c>
      <c r="H432" s="224">
        <v>9.1999999999999993</v>
      </c>
      <c r="I432" s="225"/>
      <c r="J432" s="226">
        <f>ROUND(I432*H432,2)</f>
        <v>0</v>
      </c>
      <c r="K432" s="222" t="s">
        <v>367</v>
      </c>
      <c r="L432" s="44"/>
      <c r="M432" s="227" t="s">
        <v>19</v>
      </c>
      <c r="N432" s="228" t="s">
        <v>47</v>
      </c>
      <c r="O432" s="84"/>
      <c r="P432" s="229">
        <f>O432*H432</f>
        <v>0</v>
      </c>
      <c r="Q432" s="229">
        <v>0</v>
      </c>
      <c r="R432" s="229">
        <f>Q432*H432</f>
        <v>0</v>
      </c>
      <c r="S432" s="229">
        <v>0</v>
      </c>
      <c r="T432" s="230">
        <f>S432*H432</f>
        <v>0</v>
      </c>
      <c r="AR432" s="231" t="s">
        <v>590</v>
      </c>
      <c r="AT432" s="231" t="s">
        <v>167</v>
      </c>
      <c r="AU432" s="231" t="s">
        <v>85</v>
      </c>
      <c r="AY432" s="18" t="s">
        <v>165</v>
      </c>
      <c r="BE432" s="232">
        <f>IF(N432="základní",J432,0)</f>
        <v>0</v>
      </c>
      <c r="BF432" s="232">
        <f>IF(N432="snížená",J432,0)</f>
        <v>0</v>
      </c>
      <c r="BG432" s="232">
        <f>IF(N432="zákl. přenesená",J432,0)</f>
        <v>0</v>
      </c>
      <c r="BH432" s="232">
        <f>IF(N432="sníž. přenesená",J432,0)</f>
        <v>0</v>
      </c>
      <c r="BI432" s="232">
        <f>IF(N432="nulová",J432,0)</f>
        <v>0</v>
      </c>
      <c r="BJ432" s="18" t="s">
        <v>83</v>
      </c>
      <c r="BK432" s="232">
        <f>ROUND(I432*H432,2)</f>
        <v>0</v>
      </c>
      <c r="BL432" s="18" t="s">
        <v>590</v>
      </c>
      <c r="BM432" s="231" t="s">
        <v>598</v>
      </c>
    </row>
    <row r="433" s="1" customFormat="1">
      <c r="B433" s="39"/>
      <c r="C433" s="40"/>
      <c r="D433" s="233" t="s">
        <v>174</v>
      </c>
      <c r="E433" s="40"/>
      <c r="F433" s="234" t="s">
        <v>599</v>
      </c>
      <c r="G433" s="40"/>
      <c r="H433" s="40"/>
      <c r="I433" s="146"/>
      <c r="J433" s="40"/>
      <c r="K433" s="40"/>
      <c r="L433" s="44"/>
      <c r="M433" s="235"/>
      <c r="N433" s="84"/>
      <c r="O433" s="84"/>
      <c r="P433" s="84"/>
      <c r="Q433" s="84"/>
      <c r="R433" s="84"/>
      <c r="S433" s="84"/>
      <c r="T433" s="85"/>
      <c r="AT433" s="18" t="s">
        <v>174</v>
      </c>
      <c r="AU433" s="18" t="s">
        <v>85</v>
      </c>
    </row>
    <row r="434" s="1" customFormat="1">
      <c r="B434" s="39"/>
      <c r="C434" s="40"/>
      <c r="D434" s="233" t="s">
        <v>369</v>
      </c>
      <c r="E434" s="40"/>
      <c r="F434" s="278" t="s">
        <v>370</v>
      </c>
      <c r="G434" s="40"/>
      <c r="H434" s="40"/>
      <c r="I434" s="146"/>
      <c r="J434" s="40"/>
      <c r="K434" s="40"/>
      <c r="L434" s="44"/>
      <c r="M434" s="235"/>
      <c r="N434" s="84"/>
      <c r="O434" s="84"/>
      <c r="P434" s="84"/>
      <c r="Q434" s="84"/>
      <c r="R434" s="84"/>
      <c r="S434" s="84"/>
      <c r="T434" s="85"/>
      <c r="AT434" s="18" t="s">
        <v>369</v>
      </c>
      <c r="AU434" s="18" t="s">
        <v>85</v>
      </c>
    </row>
    <row r="435" s="12" customFormat="1">
      <c r="B435" s="236"/>
      <c r="C435" s="237"/>
      <c r="D435" s="233" t="s">
        <v>176</v>
      </c>
      <c r="E435" s="238" t="s">
        <v>19</v>
      </c>
      <c r="F435" s="239" t="s">
        <v>593</v>
      </c>
      <c r="G435" s="237"/>
      <c r="H435" s="238" t="s">
        <v>19</v>
      </c>
      <c r="I435" s="240"/>
      <c r="J435" s="237"/>
      <c r="K435" s="237"/>
      <c r="L435" s="241"/>
      <c r="M435" s="242"/>
      <c r="N435" s="243"/>
      <c r="O435" s="243"/>
      <c r="P435" s="243"/>
      <c r="Q435" s="243"/>
      <c r="R435" s="243"/>
      <c r="S435" s="243"/>
      <c r="T435" s="244"/>
      <c r="AT435" s="245" t="s">
        <v>176</v>
      </c>
      <c r="AU435" s="245" t="s">
        <v>85</v>
      </c>
      <c r="AV435" s="12" t="s">
        <v>83</v>
      </c>
      <c r="AW435" s="12" t="s">
        <v>37</v>
      </c>
      <c r="AX435" s="12" t="s">
        <v>76</v>
      </c>
      <c r="AY435" s="245" t="s">
        <v>165</v>
      </c>
    </row>
    <row r="436" s="13" customFormat="1">
      <c r="B436" s="246"/>
      <c r="C436" s="247"/>
      <c r="D436" s="233" t="s">
        <v>176</v>
      </c>
      <c r="E436" s="248" t="s">
        <v>19</v>
      </c>
      <c r="F436" s="249" t="s">
        <v>600</v>
      </c>
      <c r="G436" s="247"/>
      <c r="H436" s="250">
        <v>9.1999999999999993</v>
      </c>
      <c r="I436" s="251"/>
      <c r="J436" s="247"/>
      <c r="K436" s="247"/>
      <c r="L436" s="252"/>
      <c r="M436" s="253"/>
      <c r="N436" s="254"/>
      <c r="O436" s="254"/>
      <c r="P436" s="254"/>
      <c r="Q436" s="254"/>
      <c r="R436" s="254"/>
      <c r="S436" s="254"/>
      <c r="T436" s="255"/>
      <c r="AT436" s="256" t="s">
        <v>176</v>
      </c>
      <c r="AU436" s="256" t="s">
        <v>85</v>
      </c>
      <c r="AV436" s="13" t="s">
        <v>85</v>
      </c>
      <c r="AW436" s="13" t="s">
        <v>37</v>
      </c>
      <c r="AX436" s="13" t="s">
        <v>76</v>
      </c>
      <c r="AY436" s="256" t="s">
        <v>165</v>
      </c>
    </row>
    <row r="437" s="14" customFormat="1">
      <c r="B437" s="257"/>
      <c r="C437" s="258"/>
      <c r="D437" s="233" t="s">
        <v>176</v>
      </c>
      <c r="E437" s="259" t="s">
        <v>19</v>
      </c>
      <c r="F437" s="260" t="s">
        <v>181</v>
      </c>
      <c r="G437" s="258"/>
      <c r="H437" s="261">
        <v>9.1999999999999993</v>
      </c>
      <c r="I437" s="262"/>
      <c r="J437" s="258"/>
      <c r="K437" s="258"/>
      <c r="L437" s="263"/>
      <c r="M437" s="264"/>
      <c r="N437" s="265"/>
      <c r="O437" s="265"/>
      <c r="P437" s="265"/>
      <c r="Q437" s="265"/>
      <c r="R437" s="265"/>
      <c r="S437" s="265"/>
      <c r="T437" s="266"/>
      <c r="AT437" s="267" t="s">
        <v>176</v>
      </c>
      <c r="AU437" s="267" t="s">
        <v>85</v>
      </c>
      <c r="AV437" s="14" t="s">
        <v>172</v>
      </c>
      <c r="AW437" s="14" t="s">
        <v>37</v>
      </c>
      <c r="AX437" s="14" t="s">
        <v>83</v>
      </c>
      <c r="AY437" s="267" t="s">
        <v>165</v>
      </c>
    </row>
    <row r="438" s="11" customFormat="1" ht="22.8" customHeight="1">
      <c r="B438" s="204"/>
      <c r="C438" s="205"/>
      <c r="D438" s="206" t="s">
        <v>75</v>
      </c>
      <c r="E438" s="218" t="s">
        <v>601</v>
      </c>
      <c r="F438" s="218" t="s">
        <v>602</v>
      </c>
      <c r="G438" s="205"/>
      <c r="H438" s="205"/>
      <c r="I438" s="208"/>
      <c r="J438" s="219">
        <f>BK438</f>
        <v>0</v>
      </c>
      <c r="K438" s="205"/>
      <c r="L438" s="210"/>
      <c r="M438" s="211"/>
      <c r="N438" s="212"/>
      <c r="O438" s="212"/>
      <c r="P438" s="213">
        <f>SUM(P439:P469)</f>
        <v>0</v>
      </c>
      <c r="Q438" s="212"/>
      <c r="R438" s="213">
        <f>SUM(R439:R469)</f>
        <v>0</v>
      </c>
      <c r="S438" s="212"/>
      <c r="T438" s="214">
        <f>SUM(T439:T469)</f>
        <v>0</v>
      </c>
      <c r="AR438" s="215" t="s">
        <v>83</v>
      </c>
      <c r="AT438" s="216" t="s">
        <v>75</v>
      </c>
      <c r="AU438" s="216" t="s">
        <v>83</v>
      </c>
      <c r="AY438" s="215" t="s">
        <v>165</v>
      </c>
      <c r="BK438" s="217">
        <f>SUM(BK439:BK469)</f>
        <v>0</v>
      </c>
    </row>
    <row r="439" s="1" customFormat="1" ht="16.5" customHeight="1">
      <c r="B439" s="39"/>
      <c r="C439" s="220" t="s">
        <v>603</v>
      </c>
      <c r="D439" s="220" t="s">
        <v>167</v>
      </c>
      <c r="E439" s="221" t="s">
        <v>604</v>
      </c>
      <c r="F439" s="222" t="s">
        <v>605</v>
      </c>
      <c r="G439" s="223" t="s">
        <v>271</v>
      </c>
      <c r="H439" s="224">
        <v>26.965</v>
      </c>
      <c r="I439" s="225"/>
      <c r="J439" s="226">
        <f>ROUND(I439*H439,2)</f>
        <v>0</v>
      </c>
      <c r="K439" s="222" t="s">
        <v>171</v>
      </c>
      <c r="L439" s="44"/>
      <c r="M439" s="227" t="s">
        <v>19</v>
      </c>
      <c r="N439" s="228" t="s">
        <v>47</v>
      </c>
      <c r="O439" s="84"/>
      <c r="P439" s="229">
        <f>O439*H439</f>
        <v>0</v>
      </c>
      <c r="Q439" s="229">
        <v>0</v>
      </c>
      <c r="R439" s="229">
        <f>Q439*H439</f>
        <v>0</v>
      </c>
      <c r="S439" s="229">
        <v>0</v>
      </c>
      <c r="T439" s="230">
        <f>S439*H439</f>
        <v>0</v>
      </c>
      <c r="AR439" s="231" t="s">
        <v>172</v>
      </c>
      <c r="AT439" s="231" t="s">
        <v>167</v>
      </c>
      <c r="AU439" s="231" t="s">
        <v>85</v>
      </c>
      <c r="AY439" s="18" t="s">
        <v>165</v>
      </c>
      <c r="BE439" s="232">
        <f>IF(N439="základní",J439,0)</f>
        <v>0</v>
      </c>
      <c r="BF439" s="232">
        <f>IF(N439="snížená",J439,0)</f>
        <v>0</v>
      </c>
      <c r="BG439" s="232">
        <f>IF(N439="zákl. přenesená",J439,0)</f>
        <v>0</v>
      </c>
      <c r="BH439" s="232">
        <f>IF(N439="sníž. přenesená",J439,0)</f>
        <v>0</v>
      </c>
      <c r="BI439" s="232">
        <f>IF(N439="nulová",J439,0)</f>
        <v>0</v>
      </c>
      <c r="BJ439" s="18" t="s">
        <v>83</v>
      </c>
      <c r="BK439" s="232">
        <f>ROUND(I439*H439,2)</f>
        <v>0</v>
      </c>
      <c r="BL439" s="18" t="s">
        <v>172</v>
      </c>
      <c r="BM439" s="231" t="s">
        <v>606</v>
      </c>
    </row>
    <row r="440" s="1" customFormat="1">
      <c r="B440" s="39"/>
      <c r="C440" s="40"/>
      <c r="D440" s="233" t="s">
        <v>174</v>
      </c>
      <c r="E440" s="40"/>
      <c r="F440" s="234" t="s">
        <v>607</v>
      </c>
      <c r="G440" s="40"/>
      <c r="H440" s="40"/>
      <c r="I440" s="146"/>
      <c r="J440" s="40"/>
      <c r="K440" s="40"/>
      <c r="L440" s="44"/>
      <c r="M440" s="235"/>
      <c r="N440" s="84"/>
      <c r="O440" s="84"/>
      <c r="P440" s="84"/>
      <c r="Q440" s="84"/>
      <c r="R440" s="84"/>
      <c r="S440" s="84"/>
      <c r="T440" s="85"/>
      <c r="AT440" s="18" t="s">
        <v>174</v>
      </c>
      <c r="AU440" s="18" t="s">
        <v>85</v>
      </c>
    </row>
    <row r="441" s="12" customFormat="1">
      <c r="B441" s="236"/>
      <c r="C441" s="237"/>
      <c r="D441" s="233" t="s">
        <v>176</v>
      </c>
      <c r="E441" s="238" t="s">
        <v>19</v>
      </c>
      <c r="F441" s="239" t="s">
        <v>608</v>
      </c>
      <c r="G441" s="237"/>
      <c r="H441" s="238" t="s">
        <v>19</v>
      </c>
      <c r="I441" s="240"/>
      <c r="J441" s="237"/>
      <c r="K441" s="237"/>
      <c r="L441" s="241"/>
      <c r="M441" s="242"/>
      <c r="N441" s="243"/>
      <c r="O441" s="243"/>
      <c r="P441" s="243"/>
      <c r="Q441" s="243"/>
      <c r="R441" s="243"/>
      <c r="S441" s="243"/>
      <c r="T441" s="244"/>
      <c r="AT441" s="245" t="s">
        <v>176</v>
      </c>
      <c r="AU441" s="245" t="s">
        <v>85</v>
      </c>
      <c r="AV441" s="12" t="s">
        <v>83</v>
      </c>
      <c r="AW441" s="12" t="s">
        <v>37</v>
      </c>
      <c r="AX441" s="12" t="s">
        <v>76</v>
      </c>
      <c r="AY441" s="245" t="s">
        <v>165</v>
      </c>
    </row>
    <row r="442" s="13" customFormat="1">
      <c r="B442" s="246"/>
      <c r="C442" s="247"/>
      <c r="D442" s="233" t="s">
        <v>176</v>
      </c>
      <c r="E442" s="248" t="s">
        <v>19</v>
      </c>
      <c r="F442" s="249" t="s">
        <v>609</v>
      </c>
      <c r="G442" s="247"/>
      <c r="H442" s="250">
        <v>22.140000000000001</v>
      </c>
      <c r="I442" s="251"/>
      <c r="J442" s="247"/>
      <c r="K442" s="247"/>
      <c r="L442" s="252"/>
      <c r="M442" s="253"/>
      <c r="N442" s="254"/>
      <c r="O442" s="254"/>
      <c r="P442" s="254"/>
      <c r="Q442" s="254"/>
      <c r="R442" s="254"/>
      <c r="S442" s="254"/>
      <c r="T442" s="255"/>
      <c r="AT442" s="256" t="s">
        <v>176</v>
      </c>
      <c r="AU442" s="256" t="s">
        <v>85</v>
      </c>
      <c r="AV442" s="13" t="s">
        <v>85</v>
      </c>
      <c r="AW442" s="13" t="s">
        <v>37</v>
      </c>
      <c r="AX442" s="13" t="s">
        <v>76</v>
      </c>
      <c r="AY442" s="256" t="s">
        <v>165</v>
      </c>
    </row>
    <row r="443" s="13" customFormat="1">
      <c r="B443" s="246"/>
      <c r="C443" s="247"/>
      <c r="D443" s="233" t="s">
        <v>176</v>
      </c>
      <c r="E443" s="248" t="s">
        <v>19</v>
      </c>
      <c r="F443" s="249" t="s">
        <v>610</v>
      </c>
      <c r="G443" s="247"/>
      <c r="H443" s="250">
        <v>3.7200000000000002</v>
      </c>
      <c r="I443" s="251"/>
      <c r="J443" s="247"/>
      <c r="K443" s="247"/>
      <c r="L443" s="252"/>
      <c r="M443" s="253"/>
      <c r="N443" s="254"/>
      <c r="O443" s="254"/>
      <c r="P443" s="254"/>
      <c r="Q443" s="254"/>
      <c r="R443" s="254"/>
      <c r="S443" s="254"/>
      <c r="T443" s="255"/>
      <c r="AT443" s="256" t="s">
        <v>176</v>
      </c>
      <c r="AU443" s="256" t="s">
        <v>85</v>
      </c>
      <c r="AV443" s="13" t="s">
        <v>85</v>
      </c>
      <c r="AW443" s="13" t="s">
        <v>37</v>
      </c>
      <c r="AX443" s="13" t="s">
        <v>76</v>
      </c>
      <c r="AY443" s="256" t="s">
        <v>165</v>
      </c>
    </row>
    <row r="444" s="13" customFormat="1">
      <c r="B444" s="246"/>
      <c r="C444" s="247"/>
      <c r="D444" s="233" t="s">
        <v>176</v>
      </c>
      <c r="E444" s="248" t="s">
        <v>19</v>
      </c>
      <c r="F444" s="249" t="s">
        <v>611</v>
      </c>
      <c r="G444" s="247"/>
      <c r="H444" s="250">
        <v>1.105</v>
      </c>
      <c r="I444" s="251"/>
      <c r="J444" s="247"/>
      <c r="K444" s="247"/>
      <c r="L444" s="252"/>
      <c r="M444" s="253"/>
      <c r="N444" s="254"/>
      <c r="O444" s="254"/>
      <c r="P444" s="254"/>
      <c r="Q444" s="254"/>
      <c r="R444" s="254"/>
      <c r="S444" s="254"/>
      <c r="T444" s="255"/>
      <c r="AT444" s="256" t="s">
        <v>176</v>
      </c>
      <c r="AU444" s="256" t="s">
        <v>85</v>
      </c>
      <c r="AV444" s="13" t="s">
        <v>85</v>
      </c>
      <c r="AW444" s="13" t="s">
        <v>37</v>
      </c>
      <c r="AX444" s="13" t="s">
        <v>76</v>
      </c>
      <c r="AY444" s="256" t="s">
        <v>165</v>
      </c>
    </row>
    <row r="445" s="14" customFormat="1">
      <c r="B445" s="257"/>
      <c r="C445" s="258"/>
      <c r="D445" s="233" t="s">
        <v>176</v>
      </c>
      <c r="E445" s="259" t="s">
        <v>19</v>
      </c>
      <c r="F445" s="260" t="s">
        <v>181</v>
      </c>
      <c r="G445" s="258"/>
      <c r="H445" s="261">
        <v>26.965</v>
      </c>
      <c r="I445" s="262"/>
      <c r="J445" s="258"/>
      <c r="K445" s="258"/>
      <c r="L445" s="263"/>
      <c r="M445" s="264"/>
      <c r="N445" s="265"/>
      <c r="O445" s="265"/>
      <c r="P445" s="265"/>
      <c r="Q445" s="265"/>
      <c r="R445" s="265"/>
      <c r="S445" s="265"/>
      <c r="T445" s="266"/>
      <c r="AT445" s="267" t="s">
        <v>176</v>
      </c>
      <c r="AU445" s="267" t="s">
        <v>85</v>
      </c>
      <c r="AV445" s="14" t="s">
        <v>172</v>
      </c>
      <c r="AW445" s="14" t="s">
        <v>37</v>
      </c>
      <c r="AX445" s="14" t="s">
        <v>83</v>
      </c>
      <c r="AY445" s="267" t="s">
        <v>165</v>
      </c>
    </row>
    <row r="446" s="1" customFormat="1" ht="16.5" customHeight="1">
      <c r="B446" s="39"/>
      <c r="C446" s="220" t="s">
        <v>612</v>
      </c>
      <c r="D446" s="220" t="s">
        <v>167</v>
      </c>
      <c r="E446" s="221" t="s">
        <v>613</v>
      </c>
      <c r="F446" s="222" t="s">
        <v>614</v>
      </c>
      <c r="G446" s="223" t="s">
        <v>271</v>
      </c>
      <c r="H446" s="224">
        <v>188.755</v>
      </c>
      <c r="I446" s="225"/>
      <c r="J446" s="226">
        <f>ROUND(I446*H446,2)</f>
        <v>0</v>
      </c>
      <c r="K446" s="222" t="s">
        <v>171</v>
      </c>
      <c r="L446" s="44"/>
      <c r="M446" s="227" t="s">
        <v>19</v>
      </c>
      <c r="N446" s="228" t="s">
        <v>47</v>
      </c>
      <c r="O446" s="84"/>
      <c r="P446" s="229">
        <f>O446*H446</f>
        <v>0</v>
      </c>
      <c r="Q446" s="229">
        <v>0</v>
      </c>
      <c r="R446" s="229">
        <f>Q446*H446</f>
        <v>0</v>
      </c>
      <c r="S446" s="229">
        <v>0</v>
      </c>
      <c r="T446" s="230">
        <f>S446*H446</f>
        <v>0</v>
      </c>
      <c r="AR446" s="231" t="s">
        <v>172</v>
      </c>
      <c r="AT446" s="231" t="s">
        <v>167</v>
      </c>
      <c r="AU446" s="231" t="s">
        <v>85</v>
      </c>
      <c r="AY446" s="18" t="s">
        <v>165</v>
      </c>
      <c r="BE446" s="232">
        <f>IF(N446="základní",J446,0)</f>
        <v>0</v>
      </c>
      <c r="BF446" s="232">
        <f>IF(N446="snížená",J446,0)</f>
        <v>0</v>
      </c>
      <c r="BG446" s="232">
        <f>IF(N446="zákl. přenesená",J446,0)</f>
        <v>0</v>
      </c>
      <c r="BH446" s="232">
        <f>IF(N446="sníž. přenesená",J446,0)</f>
        <v>0</v>
      </c>
      <c r="BI446" s="232">
        <f>IF(N446="nulová",J446,0)</f>
        <v>0</v>
      </c>
      <c r="BJ446" s="18" t="s">
        <v>83</v>
      </c>
      <c r="BK446" s="232">
        <f>ROUND(I446*H446,2)</f>
        <v>0</v>
      </c>
      <c r="BL446" s="18" t="s">
        <v>172</v>
      </c>
      <c r="BM446" s="231" t="s">
        <v>615</v>
      </c>
    </row>
    <row r="447" s="1" customFormat="1">
      <c r="B447" s="39"/>
      <c r="C447" s="40"/>
      <c r="D447" s="233" t="s">
        <v>174</v>
      </c>
      <c r="E447" s="40"/>
      <c r="F447" s="234" t="s">
        <v>616</v>
      </c>
      <c r="G447" s="40"/>
      <c r="H447" s="40"/>
      <c r="I447" s="146"/>
      <c r="J447" s="40"/>
      <c r="K447" s="40"/>
      <c r="L447" s="44"/>
      <c r="M447" s="235"/>
      <c r="N447" s="84"/>
      <c r="O447" s="84"/>
      <c r="P447" s="84"/>
      <c r="Q447" s="84"/>
      <c r="R447" s="84"/>
      <c r="S447" s="84"/>
      <c r="T447" s="85"/>
      <c r="AT447" s="18" t="s">
        <v>174</v>
      </c>
      <c r="AU447" s="18" t="s">
        <v>85</v>
      </c>
    </row>
    <row r="448" s="12" customFormat="1">
      <c r="B448" s="236"/>
      <c r="C448" s="237"/>
      <c r="D448" s="233" t="s">
        <v>176</v>
      </c>
      <c r="E448" s="238" t="s">
        <v>19</v>
      </c>
      <c r="F448" s="239" t="s">
        <v>617</v>
      </c>
      <c r="G448" s="237"/>
      <c r="H448" s="238" t="s">
        <v>19</v>
      </c>
      <c r="I448" s="240"/>
      <c r="J448" s="237"/>
      <c r="K448" s="237"/>
      <c r="L448" s="241"/>
      <c r="M448" s="242"/>
      <c r="N448" s="243"/>
      <c r="O448" s="243"/>
      <c r="P448" s="243"/>
      <c r="Q448" s="243"/>
      <c r="R448" s="243"/>
      <c r="S448" s="243"/>
      <c r="T448" s="244"/>
      <c r="AT448" s="245" t="s">
        <v>176</v>
      </c>
      <c r="AU448" s="245" t="s">
        <v>85</v>
      </c>
      <c r="AV448" s="12" t="s">
        <v>83</v>
      </c>
      <c r="AW448" s="12" t="s">
        <v>37</v>
      </c>
      <c r="AX448" s="12" t="s">
        <v>76</v>
      </c>
      <c r="AY448" s="245" t="s">
        <v>165</v>
      </c>
    </row>
    <row r="449" s="13" customFormat="1">
      <c r="B449" s="246"/>
      <c r="C449" s="247"/>
      <c r="D449" s="233" t="s">
        <v>176</v>
      </c>
      <c r="E449" s="248" t="s">
        <v>19</v>
      </c>
      <c r="F449" s="249" t="s">
        <v>618</v>
      </c>
      <c r="G449" s="247"/>
      <c r="H449" s="250">
        <v>188.755</v>
      </c>
      <c r="I449" s="251"/>
      <c r="J449" s="247"/>
      <c r="K449" s="247"/>
      <c r="L449" s="252"/>
      <c r="M449" s="253"/>
      <c r="N449" s="254"/>
      <c r="O449" s="254"/>
      <c r="P449" s="254"/>
      <c r="Q449" s="254"/>
      <c r="R449" s="254"/>
      <c r="S449" s="254"/>
      <c r="T449" s="255"/>
      <c r="AT449" s="256" t="s">
        <v>176</v>
      </c>
      <c r="AU449" s="256" t="s">
        <v>85</v>
      </c>
      <c r="AV449" s="13" t="s">
        <v>85</v>
      </c>
      <c r="AW449" s="13" t="s">
        <v>37</v>
      </c>
      <c r="AX449" s="13" t="s">
        <v>76</v>
      </c>
      <c r="AY449" s="256" t="s">
        <v>165</v>
      </c>
    </row>
    <row r="450" s="14" customFormat="1">
      <c r="B450" s="257"/>
      <c r="C450" s="258"/>
      <c r="D450" s="233" t="s">
        <v>176</v>
      </c>
      <c r="E450" s="259" t="s">
        <v>19</v>
      </c>
      <c r="F450" s="260" t="s">
        <v>181</v>
      </c>
      <c r="G450" s="258"/>
      <c r="H450" s="261">
        <v>188.755</v>
      </c>
      <c r="I450" s="262"/>
      <c r="J450" s="258"/>
      <c r="K450" s="258"/>
      <c r="L450" s="263"/>
      <c r="M450" s="264"/>
      <c r="N450" s="265"/>
      <c r="O450" s="265"/>
      <c r="P450" s="265"/>
      <c r="Q450" s="265"/>
      <c r="R450" s="265"/>
      <c r="S450" s="265"/>
      <c r="T450" s="266"/>
      <c r="AT450" s="267" t="s">
        <v>176</v>
      </c>
      <c r="AU450" s="267" t="s">
        <v>85</v>
      </c>
      <c r="AV450" s="14" t="s">
        <v>172</v>
      </c>
      <c r="AW450" s="14" t="s">
        <v>37</v>
      </c>
      <c r="AX450" s="14" t="s">
        <v>83</v>
      </c>
      <c r="AY450" s="267" t="s">
        <v>165</v>
      </c>
    </row>
    <row r="451" s="1" customFormat="1" ht="16.5" customHeight="1">
      <c r="B451" s="39"/>
      <c r="C451" s="220" t="s">
        <v>619</v>
      </c>
      <c r="D451" s="220" t="s">
        <v>167</v>
      </c>
      <c r="E451" s="221" t="s">
        <v>620</v>
      </c>
      <c r="F451" s="222" t="s">
        <v>621</v>
      </c>
      <c r="G451" s="223" t="s">
        <v>271</v>
      </c>
      <c r="H451" s="224">
        <v>26.965</v>
      </c>
      <c r="I451" s="225"/>
      <c r="J451" s="226">
        <f>ROUND(I451*H451,2)</f>
        <v>0</v>
      </c>
      <c r="K451" s="222" t="s">
        <v>171</v>
      </c>
      <c r="L451" s="44"/>
      <c r="M451" s="227" t="s">
        <v>19</v>
      </c>
      <c r="N451" s="228" t="s">
        <v>47</v>
      </c>
      <c r="O451" s="84"/>
      <c r="P451" s="229">
        <f>O451*H451</f>
        <v>0</v>
      </c>
      <c r="Q451" s="229">
        <v>0</v>
      </c>
      <c r="R451" s="229">
        <f>Q451*H451</f>
        <v>0</v>
      </c>
      <c r="S451" s="229">
        <v>0</v>
      </c>
      <c r="T451" s="230">
        <f>S451*H451</f>
        <v>0</v>
      </c>
      <c r="AR451" s="231" t="s">
        <v>172</v>
      </c>
      <c r="AT451" s="231" t="s">
        <v>167</v>
      </c>
      <c r="AU451" s="231" t="s">
        <v>85</v>
      </c>
      <c r="AY451" s="18" t="s">
        <v>165</v>
      </c>
      <c r="BE451" s="232">
        <f>IF(N451="základní",J451,0)</f>
        <v>0</v>
      </c>
      <c r="BF451" s="232">
        <f>IF(N451="snížená",J451,0)</f>
        <v>0</v>
      </c>
      <c r="BG451" s="232">
        <f>IF(N451="zákl. přenesená",J451,0)</f>
        <v>0</v>
      </c>
      <c r="BH451" s="232">
        <f>IF(N451="sníž. přenesená",J451,0)</f>
        <v>0</v>
      </c>
      <c r="BI451" s="232">
        <f>IF(N451="nulová",J451,0)</f>
        <v>0</v>
      </c>
      <c r="BJ451" s="18" t="s">
        <v>83</v>
      </c>
      <c r="BK451" s="232">
        <f>ROUND(I451*H451,2)</f>
        <v>0</v>
      </c>
      <c r="BL451" s="18" t="s">
        <v>172</v>
      </c>
      <c r="BM451" s="231" t="s">
        <v>622</v>
      </c>
    </row>
    <row r="452" s="1" customFormat="1">
      <c r="B452" s="39"/>
      <c r="C452" s="40"/>
      <c r="D452" s="233" t="s">
        <v>174</v>
      </c>
      <c r="E452" s="40"/>
      <c r="F452" s="234" t="s">
        <v>623</v>
      </c>
      <c r="G452" s="40"/>
      <c r="H452" s="40"/>
      <c r="I452" s="146"/>
      <c r="J452" s="40"/>
      <c r="K452" s="40"/>
      <c r="L452" s="44"/>
      <c r="M452" s="235"/>
      <c r="N452" s="84"/>
      <c r="O452" s="84"/>
      <c r="P452" s="84"/>
      <c r="Q452" s="84"/>
      <c r="R452" s="84"/>
      <c r="S452" s="84"/>
      <c r="T452" s="85"/>
      <c r="AT452" s="18" t="s">
        <v>174</v>
      </c>
      <c r="AU452" s="18" t="s">
        <v>85</v>
      </c>
    </row>
    <row r="453" s="13" customFormat="1">
      <c r="B453" s="246"/>
      <c r="C453" s="247"/>
      <c r="D453" s="233" t="s">
        <v>176</v>
      </c>
      <c r="E453" s="248" t="s">
        <v>19</v>
      </c>
      <c r="F453" s="249" t="s">
        <v>624</v>
      </c>
      <c r="G453" s="247"/>
      <c r="H453" s="250">
        <v>26.965</v>
      </c>
      <c r="I453" s="251"/>
      <c r="J453" s="247"/>
      <c r="K453" s="247"/>
      <c r="L453" s="252"/>
      <c r="M453" s="253"/>
      <c r="N453" s="254"/>
      <c r="O453" s="254"/>
      <c r="P453" s="254"/>
      <c r="Q453" s="254"/>
      <c r="R453" s="254"/>
      <c r="S453" s="254"/>
      <c r="T453" s="255"/>
      <c r="AT453" s="256" t="s">
        <v>176</v>
      </c>
      <c r="AU453" s="256" t="s">
        <v>85</v>
      </c>
      <c r="AV453" s="13" t="s">
        <v>85</v>
      </c>
      <c r="AW453" s="13" t="s">
        <v>37</v>
      </c>
      <c r="AX453" s="13" t="s">
        <v>76</v>
      </c>
      <c r="AY453" s="256" t="s">
        <v>165</v>
      </c>
    </row>
    <row r="454" s="14" customFormat="1">
      <c r="B454" s="257"/>
      <c r="C454" s="258"/>
      <c r="D454" s="233" t="s">
        <v>176</v>
      </c>
      <c r="E454" s="259" t="s">
        <v>19</v>
      </c>
      <c r="F454" s="260" t="s">
        <v>181</v>
      </c>
      <c r="G454" s="258"/>
      <c r="H454" s="261">
        <v>26.965</v>
      </c>
      <c r="I454" s="262"/>
      <c r="J454" s="258"/>
      <c r="K454" s="258"/>
      <c r="L454" s="263"/>
      <c r="M454" s="264"/>
      <c r="N454" s="265"/>
      <c r="O454" s="265"/>
      <c r="P454" s="265"/>
      <c r="Q454" s="265"/>
      <c r="R454" s="265"/>
      <c r="S454" s="265"/>
      <c r="T454" s="266"/>
      <c r="AT454" s="267" t="s">
        <v>176</v>
      </c>
      <c r="AU454" s="267" t="s">
        <v>85</v>
      </c>
      <c r="AV454" s="14" t="s">
        <v>172</v>
      </c>
      <c r="AW454" s="14" t="s">
        <v>37</v>
      </c>
      <c r="AX454" s="14" t="s">
        <v>83</v>
      </c>
      <c r="AY454" s="267" t="s">
        <v>165</v>
      </c>
    </row>
    <row r="455" s="1" customFormat="1" ht="16.5" customHeight="1">
      <c r="B455" s="39"/>
      <c r="C455" s="220" t="s">
        <v>625</v>
      </c>
      <c r="D455" s="220" t="s">
        <v>167</v>
      </c>
      <c r="E455" s="221" t="s">
        <v>626</v>
      </c>
      <c r="F455" s="222" t="s">
        <v>627</v>
      </c>
      <c r="G455" s="223" t="s">
        <v>271</v>
      </c>
      <c r="H455" s="224">
        <v>26.777999999999999</v>
      </c>
      <c r="I455" s="225"/>
      <c r="J455" s="226">
        <f>ROUND(I455*H455,2)</f>
        <v>0</v>
      </c>
      <c r="K455" s="222" t="s">
        <v>171</v>
      </c>
      <c r="L455" s="44"/>
      <c r="M455" s="227" t="s">
        <v>19</v>
      </c>
      <c r="N455" s="228" t="s">
        <v>47</v>
      </c>
      <c r="O455" s="84"/>
      <c r="P455" s="229">
        <f>O455*H455</f>
        <v>0</v>
      </c>
      <c r="Q455" s="229">
        <v>0</v>
      </c>
      <c r="R455" s="229">
        <f>Q455*H455</f>
        <v>0</v>
      </c>
      <c r="S455" s="229">
        <v>0</v>
      </c>
      <c r="T455" s="230">
        <f>S455*H455</f>
        <v>0</v>
      </c>
      <c r="AR455" s="231" t="s">
        <v>172</v>
      </c>
      <c r="AT455" s="231" t="s">
        <v>167</v>
      </c>
      <c r="AU455" s="231" t="s">
        <v>85</v>
      </c>
      <c r="AY455" s="18" t="s">
        <v>165</v>
      </c>
      <c r="BE455" s="232">
        <f>IF(N455="základní",J455,0)</f>
        <v>0</v>
      </c>
      <c r="BF455" s="232">
        <f>IF(N455="snížená",J455,0)</f>
        <v>0</v>
      </c>
      <c r="BG455" s="232">
        <f>IF(N455="zákl. přenesená",J455,0)</f>
        <v>0</v>
      </c>
      <c r="BH455" s="232">
        <f>IF(N455="sníž. přenesená",J455,0)</f>
        <v>0</v>
      </c>
      <c r="BI455" s="232">
        <f>IF(N455="nulová",J455,0)</f>
        <v>0</v>
      </c>
      <c r="BJ455" s="18" t="s">
        <v>83</v>
      </c>
      <c r="BK455" s="232">
        <f>ROUND(I455*H455,2)</f>
        <v>0</v>
      </c>
      <c r="BL455" s="18" t="s">
        <v>172</v>
      </c>
      <c r="BM455" s="231" t="s">
        <v>628</v>
      </c>
    </row>
    <row r="456" s="1" customFormat="1">
      <c r="B456" s="39"/>
      <c r="C456" s="40"/>
      <c r="D456" s="233" t="s">
        <v>174</v>
      </c>
      <c r="E456" s="40"/>
      <c r="F456" s="234" t="s">
        <v>629</v>
      </c>
      <c r="G456" s="40"/>
      <c r="H456" s="40"/>
      <c r="I456" s="146"/>
      <c r="J456" s="40"/>
      <c r="K456" s="40"/>
      <c r="L456" s="44"/>
      <c r="M456" s="235"/>
      <c r="N456" s="84"/>
      <c r="O456" s="84"/>
      <c r="P456" s="84"/>
      <c r="Q456" s="84"/>
      <c r="R456" s="84"/>
      <c r="S456" s="84"/>
      <c r="T456" s="85"/>
      <c r="AT456" s="18" t="s">
        <v>174</v>
      </c>
      <c r="AU456" s="18" t="s">
        <v>85</v>
      </c>
    </row>
    <row r="457" s="12" customFormat="1">
      <c r="B457" s="236"/>
      <c r="C457" s="237"/>
      <c r="D457" s="233" t="s">
        <v>176</v>
      </c>
      <c r="E457" s="238" t="s">
        <v>19</v>
      </c>
      <c r="F457" s="239" t="s">
        <v>608</v>
      </c>
      <c r="G457" s="237"/>
      <c r="H457" s="238" t="s">
        <v>19</v>
      </c>
      <c r="I457" s="240"/>
      <c r="J457" s="237"/>
      <c r="K457" s="237"/>
      <c r="L457" s="241"/>
      <c r="M457" s="242"/>
      <c r="N457" s="243"/>
      <c r="O457" s="243"/>
      <c r="P457" s="243"/>
      <c r="Q457" s="243"/>
      <c r="R457" s="243"/>
      <c r="S457" s="243"/>
      <c r="T457" s="244"/>
      <c r="AT457" s="245" t="s">
        <v>176</v>
      </c>
      <c r="AU457" s="245" t="s">
        <v>85</v>
      </c>
      <c r="AV457" s="12" t="s">
        <v>83</v>
      </c>
      <c r="AW457" s="12" t="s">
        <v>37</v>
      </c>
      <c r="AX457" s="12" t="s">
        <v>76</v>
      </c>
      <c r="AY457" s="245" t="s">
        <v>165</v>
      </c>
    </row>
    <row r="458" s="13" customFormat="1">
      <c r="B458" s="246"/>
      <c r="C458" s="247"/>
      <c r="D458" s="233" t="s">
        <v>176</v>
      </c>
      <c r="E458" s="248" t="s">
        <v>19</v>
      </c>
      <c r="F458" s="249" t="s">
        <v>630</v>
      </c>
      <c r="G458" s="247"/>
      <c r="H458" s="250">
        <v>26.777999999999999</v>
      </c>
      <c r="I458" s="251"/>
      <c r="J458" s="247"/>
      <c r="K458" s="247"/>
      <c r="L458" s="252"/>
      <c r="M458" s="253"/>
      <c r="N458" s="254"/>
      <c r="O458" s="254"/>
      <c r="P458" s="254"/>
      <c r="Q458" s="254"/>
      <c r="R458" s="254"/>
      <c r="S458" s="254"/>
      <c r="T458" s="255"/>
      <c r="AT458" s="256" t="s">
        <v>176</v>
      </c>
      <c r="AU458" s="256" t="s">
        <v>85</v>
      </c>
      <c r="AV458" s="13" t="s">
        <v>85</v>
      </c>
      <c r="AW458" s="13" t="s">
        <v>37</v>
      </c>
      <c r="AX458" s="13" t="s">
        <v>76</v>
      </c>
      <c r="AY458" s="256" t="s">
        <v>165</v>
      </c>
    </row>
    <row r="459" s="14" customFormat="1">
      <c r="B459" s="257"/>
      <c r="C459" s="258"/>
      <c r="D459" s="233" t="s">
        <v>176</v>
      </c>
      <c r="E459" s="259" t="s">
        <v>19</v>
      </c>
      <c r="F459" s="260" t="s">
        <v>181</v>
      </c>
      <c r="G459" s="258"/>
      <c r="H459" s="261">
        <v>26.777999999999999</v>
      </c>
      <c r="I459" s="262"/>
      <c r="J459" s="258"/>
      <c r="K459" s="258"/>
      <c r="L459" s="263"/>
      <c r="M459" s="264"/>
      <c r="N459" s="265"/>
      <c r="O459" s="265"/>
      <c r="P459" s="265"/>
      <c r="Q459" s="265"/>
      <c r="R459" s="265"/>
      <c r="S459" s="265"/>
      <c r="T459" s="266"/>
      <c r="AT459" s="267" t="s">
        <v>176</v>
      </c>
      <c r="AU459" s="267" t="s">
        <v>85</v>
      </c>
      <c r="AV459" s="14" t="s">
        <v>172</v>
      </c>
      <c r="AW459" s="14" t="s">
        <v>37</v>
      </c>
      <c r="AX459" s="14" t="s">
        <v>83</v>
      </c>
      <c r="AY459" s="267" t="s">
        <v>165</v>
      </c>
    </row>
    <row r="460" s="1" customFormat="1" ht="16.5" customHeight="1">
      <c r="B460" s="39"/>
      <c r="C460" s="220" t="s">
        <v>631</v>
      </c>
      <c r="D460" s="220" t="s">
        <v>167</v>
      </c>
      <c r="E460" s="221" t="s">
        <v>632</v>
      </c>
      <c r="F460" s="222" t="s">
        <v>633</v>
      </c>
      <c r="G460" s="223" t="s">
        <v>271</v>
      </c>
      <c r="H460" s="224">
        <v>187.446</v>
      </c>
      <c r="I460" s="225"/>
      <c r="J460" s="226">
        <f>ROUND(I460*H460,2)</f>
        <v>0</v>
      </c>
      <c r="K460" s="222" t="s">
        <v>171</v>
      </c>
      <c r="L460" s="44"/>
      <c r="M460" s="227" t="s">
        <v>19</v>
      </c>
      <c r="N460" s="228" t="s">
        <v>47</v>
      </c>
      <c r="O460" s="84"/>
      <c r="P460" s="229">
        <f>O460*H460</f>
        <v>0</v>
      </c>
      <c r="Q460" s="229">
        <v>0</v>
      </c>
      <c r="R460" s="229">
        <f>Q460*H460</f>
        <v>0</v>
      </c>
      <c r="S460" s="229">
        <v>0</v>
      </c>
      <c r="T460" s="230">
        <f>S460*H460</f>
        <v>0</v>
      </c>
      <c r="AR460" s="231" t="s">
        <v>172</v>
      </c>
      <c r="AT460" s="231" t="s">
        <v>167</v>
      </c>
      <c r="AU460" s="231" t="s">
        <v>85</v>
      </c>
      <c r="AY460" s="18" t="s">
        <v>165</v>
      </c>
      <c r="BE460" s="232">
        <f>IF(N460="základní",J460,0)</f>
        <v>0</v>
      </c>
      <c r="BF460" s="232">
        <f>IF(N460="snížená",J460,0)</f>
        <v>0</v>
      </c>
      <c r="BG460" s="232">
        <f>IF(N460="zákl. přenesená",J460,0)</f>
        <v>0</v>
      </c>
      <c r="BH460" s="232">
        <f>IF(N460="sníž. přenesená",J460,0)</f>
        <v>0</v>
      </c>
      <c r="BI460" s="232">
        <f>IF(N460="nulová",J460,0)</f>
        <v>0</v>
      </c>
      <c r="BJ460" s="18" t="s">
        <v>83</v>
      </c>
      <c r="BK460" s="232">
        <f>ROUND(I460*H460,2)</f>
        <v>0</v>
      </c>
      <c r="BL460" s="18" t="s">
        <v>172</v>
      </c>
      <c r="BM460" s="231" t="s">
        <v>634</v>
      </c>
    </row>
    <row r="461" s="1" customFormat="1">
      <c r="B461" s="39"/>
      <c r="C461" s="40"/>
      <c r="D461" s="233" t="s">
        <v>174</v>
      </c>
      <c r="E461" s="40"/>
      <c r="F461" s="234" t="s">
        <v>635</v>
      </c>
      <c r="G461" s="40"/>
      <c r="H461" s="40"/>
      <c r="I461" s="146"/>
      <c r="J461" s="40"/>
      <c r="K461" s="40"/>
      <c r="L461" s="44"/>
      <c r="M461" s="235"/>
      <c r="N461" s="84"/>
      <c r="O461" s="84"/>
      <c r="P461" s="84"/>
      <c r="Q461" s="84"/>
      <c r="R461" s="84"/>
      <c r="S461" s="84"/>
      <c r="T461" s="85"/>
      <c r="AT461" s="18" t="s">
        <v>174</v>
      </c>
      <c r="AU461" s="18" t="s">
        <v>85</v>
      </c>
    </row>
    <row r="462" s="12" customFormat="1">
      <c r="B462" s="236"/>
      <c r="C462" s="237"/>
      <c r="D462" s="233" t="s">
        <v>176</v>
      </c>
      <c r="E462" s="238" t="s">
        <v>19</v>
      </c>
      <c r="F462" s="239" t="s">
        <v>617</v>
      </c>
      <c r="G462" s="237"/>
      <c r="H462" s="238" t="s">
        <v>19</v>
      </c>
      <c r="I462" s="240"/>
      <c r="J462" s="237"/>
      <c r="K462" s="237"/>
      <c r="L462" s="241"/>
      <c r="M462" s="242"/>
      <c r="N462" s="243"/>
      <c r="O462" s="243"/>
      <c r="P462" s="243"/>
      <c r="Q462" s="243"/>
      <c r="R462" s="243"/>
      <c r="S462" s="243"/>
      <c r="T462" s="244"/>
      <c r="AT462" s="245" t="s">
        <v>176</v>
      </c>
      <c r="AU462" s="245" t="s">
        <v>85</v>
      </c>
      <c r="AV462" s="12" t="s">
        <v>83</v>
      </c>
      <c r="AW462" s="12" t="s">
        <v>37</v>
      </c>
      <c r="AX462" s="12" t="s">
        <v>76</v>
      </c>
      <c r="AY462" s="245" t="s">
        <v>165</v>
      </c>
    </row>
    <row r="463" s="13" customFormat="1">
      <c r="B463" s="246"/>
      <c r="C463" s="247"/>
      <c r="D463" s="233" t="s">
        <v>176</v>
      </c>
      <c r="E463" s="248" t="s">
        <v>19</v>
      </c>
      <c r="F463" s="249" t="s">
        <v>636</v>
      </c>
      <c r="G463" s="247"/>
      <c r="H463" s="250">
        <v>187.446</v>
      </c>
      <c r="I463" s="251"/>
      <c r="J463" s="247"/>
      <c r="K463" s="247"/>
      <c r="L463" s="252"/>
      <c r="M463" s="253"/>
      <c r="N463" s="254"/>
      <c r="O463" s="254"/>
      <c r="P463" s="254"/>
      <c r="Q463" s="254"/>
      <c r="R463" s="254"/>
      <c r="S463" s="254"/>
      <c r="T463" s="255"/>
      <c r="AT463" s="256" t="s">
        <v>176</v>
      </c>
      <c r="AU463" s="256" t="s">
        <v>85</v>
      </c>
      <c r="AV463" s="13" t="s">
        <v>85</v>
      </c>
      <c r="AW463" s="13" t="s">
        <v>37</v>
      </c>
      <c r="AX463" s="13" t="s">
        <v>76</v>
      </c>
      <c r="AY463" s="256" t="s">
        <v>165</v>
      </c>
    </row>
    <row r="464" s="14" customFormat="1">
      <c r="B464" s="257"/>
      <c r="C464" s="258"/>
      <c r="D464" s="233" t="s">
        <v>176</v>
      </c>
      <c r="E464" s="259" t="s">
        <v>19</v>
      </c>
      <c r="F464" s="260" t="s">
        <v>181</v>
      </c>
      <c r="G464" s="258"/>
      <c r="H464" s="261">
        <v>187.446</v>
      </c>
      <c r="I464" s="262"/>
      <c r="J464" s="258"/>
      <c r="K464" s="258"/>
      <c r="L464" s="263"/>
      <c r="M464" s="264"/>
      <c r="N464" s="265"/>
      <c r="O464" s="265"/>
      <c r="P464" s="265"/>
      <c r="Q464" s="265"/>
      <c r="R464" s="265"/>
      <c r="S464" s="265"/>
      <c r="T464" s="266"/>
      <c r="AT464" s="267" t="s">
        <v>176</v>
      </c>
      <c r="AU464" s="267" t="s">
        <v>85</v>
      </c>
      <c r="AV464" s="14" t="s">
        <v>172</v>
      </c>
      <c r="AW464" s="14" t="s">
        <v>37</v>
      </c>
      <c r="AX464" s="14" t="s">
        <v>83</v>
      </c>
      <c r="AY464" s="267" t="s">
        <v>165</v>
      </c>
    </row>
    <row r="465" s="1" customFormat="1" ht="16.5" customHeight="1">
      <c r="B465" s="39"/>
      <c r="C465" s="220" t="s">
        <v>637</v>
      </c>
      <c r="D465" s="220" t="s">
        <v>167</v>
      </c>
      <c r="E465" s="221" t="s">
        <v>638</v>
      </c>
      <c r="F465" s="222" t="s">
        <v>639</v>
      </c>
      <c r="G465" s="223" t="s">
        <v>271</v>
      </c>
      <c r="H465" s="224">
        <v>26.777999999999999</v>
      </c>
      <c r="I465" s="225"/>
      <c r="J465" s="226">
        <f>ROUND(I465*H465,2)</f>
        <v>0</v>
      </c>
      <c r="K465" s="222" t="s">
        <v>171</v>
      </c>
      <c r="L465" s="44"/>
      <c r="M465" s="227" t="s">
        <v>19</v>
      </c>
      <c r="N465" s="228" t="s">
        <v>47</v>
      </c>
      <c r="O465" s="84"/>
      <c r="P465" s="229">
        <f>O465*H465</f>
        <v>0</v>
      </c>
      <c r="Q465" s="229">
        <v>0</v>
      </c>
      <c r="R465" s="229">
        <f>Q465*H465</f>
        <v>0</v>
      </c>
      <c r="S465" s="229">
        <v>0</v>
      </c>
      <c r="T465" s="230">
        <f>S465*H465</f>
        <v>0</v>
      </c>
      <c r="AR465" s="231" t="s">
        <v>172</v>
      </c>
      <c r="AT465" s="231" t="s">
        <v>167</v>
      </c>
      <c r="AU465" s="231" t="s">
        <v>85</v>
      </c>
      <c r="AY465" s="18" t="s">
        <v>165</v>
      </c>
      <c r="BE465" s="232">
        <f>IF(N465="základní",J465,0)</f>
        <v>0</v>
      </c>
      <c r="BF465" s="232">
        <f>IF(N465="snížená",J465,0)</f>
        <v>0</v>
      </c>
      <c r="BG465" s="232">
        <f>IF(N465="zákl. přenesená",J465,0)</f>
        <v>0</v>
      </c>
      <c r="BH465" s="232">
        <f>IF(N465="sníž. přenesená",J465,0)</f>
        <v>0</v>
      </c>
      <c r="BI465" s="232">
        <f>IF(N465="nulová",J465,0)</f>
        <v>0</v>
      </c>
      <c r="BJ465" s="18" t="s">
        <v>83</v>
      </c>
      <c r="BK465" s="232">
        <f>ROUND(I465*H465,2)</f>
        <v>0</v>
      </c>
      <c r="BL465" s="18" t="s">
        <v>172</v>
      </c>
      <c r="BM465" s="231" t="s">
        <v>640</v>
      </c>
    </row>
    <row r="466" s="1" customFormat="1">
      <c r="B466" s="39"/>
      <c r="C466" s="40"/>
      <c r="D466" s="233" t="s">
        <v>174</v>
      </c>
      <c r="E466" s="40"/>
      <c r="F466" s="234" t="s">
        <v>641</v>
      </c>
      <c r="G466" s="40"/>
      <c r="H466" s="40"/>
      <c r="I466" s="146"/>
      <c r="J466" s="40"/>
      <c r="K466" s="40"/>
      <c r="L466" s="44"/>
      <c r="M466" s="235"/>
      <c r="N466" s="84"/>
      <c r="O466" s="84"/>
      <c r="P466" s="84"/>
      <c r="Q466" s="84"/>
      <c r="R466" s="84"/>
      <c r="S466" s="84"/>
      <c r="T466" s="85"/>
      <c r="AT466" s="18" t="s">
        <v>174</v>
      </c>
      <c r="AU466" s="18" t="s">
        <v>85</v>
      </c>
    </row>
    <row r="467" s="12" customFormat="1">
      <c r="B467" s="236"/>
      <c r="C467" s="237"/>
      <c r="D467" s="233" t="s">
        <v>176</v>
      </c>
      <c r="E467" s="238" t="s">
        <v>19</v>
      </c>
      <c r="F467" s="239" t="s">
        <v>642</v>
      </c>
      <c r="G467" s="237"/>
      <c r="H467" s="238" t="s">
        <v>19</v>
      </c>
      <c r="I467" s="240"/>
      <c r="J467" s="237"/>
      <c r="K467" s="237"/>
      <c r="L467" s="241"/>
      <c r="M467" s="242"/>
      <c r="N467" s="243"/>
      <c r="O467" s="243"/>
      <c r="P467" s="243"/>
      <c r="Q467" s="243"/>
      <c r="R467" s="243"/>
      <c r="S467" s="243"/>
      <c r="T467" s="244"/>
      <c r="AT467" s="245" t="s">
        <v>176</v>
      </c>
      <c r="AU467" s="245" t="s">
        <v>85</v>
      </c>
      <c r="AV467" s="12" t="s">
        <v>83</v>
      </c>
      <c r="AW467" s="12" t="s">
        <v>37</v>
      </c>
      <c r="AX467" s="12" t="s">
        <v>76</v>
      </c>
      <c r="AY467" s="245" t="s">
        <v>165</v>
      </c>
    </row>
    <row r="468" s="13" customFormat="1">
      <c r="B468" s="246"/>
      <c r="C468" s="247"/>
      <c r="D468" s="233" t="s">
        <v>176</v>
      </c>
      <c r="E468" s="248" t="s">
        <v>19</v>
      </c>
      <c r="F468" s="249" t="s">
        <v>643</v>
      </c>
      <c r="G468" s="247"/>
      <c r="H468" s="250">
        <v>26.777999999999999</v>
      </c>
      <c r="I468" s="251"/>
      <c r="J468" s="247"/>
      <c r="K468" s="247"/>
      <c r="L468" s="252"/>
      <c r="M468" s="253"/>
      <c r="N468" s="254"/>
      <c r="O468" s="254"/>
      <c r="P468" s="254"/>
      <c r="Q468" s="254"/>
      <c r="R468" s="254"/>
      <c r="S468" s="254"/>
      <c r="T468" s="255"/>
      <c r="AT468" s="256" t="s">
        <v>176</v>
      </c>
      <c r="AU468" s="256" t="s">
        <v>85</v>
      </c>
      <c r="AV468" s="13" t="s">
        <v>85</v>
      </c>
      <c r="AW468" s="13" t="s">
        <v>37</v>
      </c>
      <c r="AX468" s="13" t="s">
        <v>76</v>
      </c>
      <c r="AY468" s="256" t="s">
        <v>165</v>
      </c>
    </row>
    <row r="469" s="14" customFormat="1">
      <c r="B469" s="257"/>
      <c r="C469" s="258"/>
      <c r="D469" s="233" t="s">
        <v>176</v>
      </c>
      <c r="E469" s="259" t="s">
        <v>19</v>
      </c>
      <c r="F469" s="260" t="s">
        <v>181</v>
      </c>
      <c r="G469" s="258"/>
      <c r="H469" s="261">
        <v>26.777999999999999</v>
      </c>
      <c r="I469" s="262"/>
      <c r="J469" s="258"/>
      <c r="K469" s="258"/>
      <c r="L469" s="263"/>
      <c r="M469" s="264"/>
      <c r="N469" s="265"/>
      <c r="O469" s="265"/>
      <c r="P469" s="265"/>
      <c r="Q469" s="265"/>
      <c r="R469" s="265"/>
      <c r="S469" s="265"/>
      <c r="T469" s="266"/>
      <c r="AT469" s="267" t="s">
        <v>176</v>
      </c>
      <c r="AU469" s="267" t="s">
        <v>85</v>
      </c>
      <c r="AV469" s="14" t="s">
        <v>172</v>
      </c>
      <c r="AW469" s="14" t="s">
        <v>37</v>
      </c>
      <c r="AX469" s="14" t="s">
        <v>83</v>
      </c>
      <c r="AY469" s="267" t="s">
        <v>165</v>
      </c>
    </row>
    <row r="470" s="11" customFormat="1" ht="22.8" customHeight="1">
      <c r="B470" s="204"/>
      <c r="C470" s="205"/>
      <c r="D470" s="206" t="s">
        <v>75</v>
      </c>
      <c r="E470" s="218" t="s">
        <v>644</v>
      </c>
      <c r="F470" s="218" t="s">
        <v>645</v>
      </c>
      <c r="G470" s="205"/>
      <c r="H470" s="205"/>
      <c r="I470" s="208"/>
      <c r="J470" s="219">
        <f>BK470</f>
        <v>0</v>
      </c>
      <c r="K470" s="205"/>
      <c r="L470" s="210"/>
      <c r="M470" s="211"/>
      <c r="N470" s="212"/>
      <c r="O470" s="212"/>
      <c r="P470" s="213">
        <f>SUM(P471:P472)</f>
        <v>0</v>
      </c>
      <c r="Q470" s="212"/>
      <c r="R470" s="213">
        <f>SUM(R471:R472)</f>
        <v>0</v>
      </c>
      <c r="S470" s="212"/>
      <c r="T470" s="214">
        <f>SUM(T471:T472)</f>
        <v>0</v>
      </c>
      <c r="AR470" s="215" t="s">
        <v>83</v>
      </c>
      <c r="AT470" s="216" t="s">
        <v>75</v>
      </c>
      <c r="AU470" s="216" t="s">
        <v>83</v>
      </c>
      <c r="AY470" s="215" t="s">
        <v>165</v>
      </c>
      <c r="BK470" s="217">
        <f>SUM(BK471:BK472)</f>
        <v>0</v>
      </c>
    </row>
    <row r="471" s="1" customFormat="1" ht="16.5" customHeight="1">
      <c r="B471" s="39"/>
      <c r="C471" s="220" t="s">
        <v>646</v>
      </c>
      <c r="D471" s="220" t="s">
        <v>167</v>
      </c>
      <c r="E471" s="221" t="s">
        <v>647</v>
      </c>
      <c r="F471" s="222" t="s">
        <v>648</v>
      </c>
      <c r="G471" s="223" t="s">
        <v>271</v>
      </c>
      <c r="H471" s="224">
        <v>208.77099999999999</v>
      </c>
      <c r="I471" s="225"/>
      <c r="J471" s="226">
        <f>ROUND(I471*H471,2)</f>
        <v>0</v>
      </c>
      <c r="K471" s="222" t="s">
        <v>171</v>
      </c>
      <c r="L471" s="44"/>
      <c r="M471" s="227" t="s">
        <v>19</v>
      </c>
      <c r="N471" s="228" t="s">
        <v>47</v>
      </c>
      <c r="O471" s="84"/>
      <c r="P471" s="229">
        <f>O471*H471</f>
        <v>0</v>
      </c>
      <c r="Q471" s="229">
        <v>0</v>
      </c>
      <c r="R471" s="229">
        <f>Q471*H471</f>
        <v>0</v>
      </c>
      <c r="S471" s="229">
        <v>0</v>
      </c>
      <c r="T471" s="230">
        <f>S471*H471</f>
        <v>0</v>
      </c>
      <c r="AR471" s="231" t="s">
        <v>172</v>
      </c>
      <c r="AT471" s="231" t="s">
        <v>167</v>
      </c>
      <c r="AU471" s="231" t="s">
        <v>85</v>
      </c>
      <c r="AY471" s="18" t="s">
        <v>165</v>
      </c>
      <c r="BE471" s="232">
        <f>IF(N471="základní",J471,0)</f>
        <v>0</v>
      </c>
      <c r="BF471" s="232">
        <f>IF(N471="snížená",J471,0)</f>
        <v>0</v>
      </c>
      <c r="BG471" s="232">
        <f>IF(N471="zákl. přenesená",J471,0)</f>
        <v>0</v>
      </c>
      <c r="BH471" s="232">
        <f>IF(N471="sníž. přenesená",J471,0)</f>
        <v>0</v>
      </c>
      <c r="BI471" s="232">
        <f>IF(N471="nulová",J471,0)</f>
        <v>0</v>
      </c>
      <c r="BJ471" s="18" t="s">
        <v>83</v>
      </c>
      <c r="BK471" s="232">
        <f>ROUND(I471*H471,2)</f>
        <v>0</v>
      </c>
      <c r="BL471" s="18" t="s">
        <v>172</v>
      </c>
      <c r="BM471" s="231" t="s">
        <v>649</v>
      </c>
    </row>
    <row r="472" s="1" customFormat="1">
      <c r="B472" s="39"/>
      <c r="C472" s="40"/>
      <c r="D472" s="233" t="s">
        <v>174</v>
      </c>
      <c r="E472" s="40"/>
      <c r="F472" s="234" t="s">
        <v>650</v>
      </c>
      <c r="G472" s="40"/>
      <c r="H472" s="40"/>
      <c r="I472" s="146"/>
      <c r="J472" s="40"/>
      <c r="K472" s="40"/>
      <c r="L472" s="44"/>
      <c r="M472" s="279"/>
      <c r="N472" s="280"/>
      <c r="O472" s="280"/>
      <c r="P472" s="280"/>
      <c r="Q472" s="280"/>
      <c r="R472" s="280"/>
      <c r="S472" s="280"/>
      <c r="T472" s="281"/>
      <c r="AT472" s="18" t="s">
        <v>174</v>
      </c>
      <c r="AU472" s="18" t="s">
        <v>85</v>
      </c>
    </row>
    <row r="473" s="1" customFormat="1" ht="6.96" customHeight="1">
      <c r="B473" s="59"/>
      <c r="C473" s="60"/>
      <c r="D473" s="60"/>
      <c r="E473" s="60"/>
      <c r="F473" s="60"/>
      <c r="G473" s="60"/>
      <c r="H473" s="60"/>
      <c r="I473" s="171"/>
      <c r="J473" s="60"/>
      <c r="K473" s="60"/>
      <c r="L473" s="44"/>
    </row>
  </sheetData>
  <sheetProtection sheet="1" autoFilter="0" formatColumns="0" formatRows="0" objects="1" scenarios="1" spinCount="100000" saltValue="UjZWpS/vUMz4/TIfLZUWR1ohzcBRaq3yHIOrBMGvdQlMXgLON+RWOG1XJoAKTRlk0vsqRCQuEO8I+4TV1qOpUw==" hashValue="EcHKYRCUujyxkKAk4ULWACeoXg3uykTh0Vs1k7zHsHVtPDrBr6B2xoLSJ30qFNovFKIz04sK9YD9PLheeKFIfQ==" algorithmName="SHA-512" password="CC35"/>
  <autoFilter ref="C92:K47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3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93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85</v>
      </c>
    </row>
    <row r="4" ht="24.96" customHeight="1">
      <c r="B4" s="21"/>
      <c r="D4" s="142" t="s">
        <v>133</v>
      </c>
      <c r="L4" s="21"/>
      <c r="M4" s="143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44" t="s">
        <v>16</v>
      </c>
      <c r="L6" s="21"/>
    </row>
    <row r="7" ht="16.5" customHeight="1">
      <c r="B7" s="21"/>
      <c r="E7" s="145" t="str">
        <f>'Rekapitulace stavby'!K6</f>
        <v>Ulice Školní, Šumperk</v>
      </c>
      <c r="F7" s="144"/>
      <c r="G7" s="144"/>
      <c r="H7" s="144"/>
      <c r="L7" s="21"/>
    </row>
    <row r="8" ht="12" customHeight="1">
      <c r="B8" s="21"/>
      <c r="D8" s="144" t="s">
        <v>134</v>
      </c>
      <c r="L8" s="21"/>
    </row>
    <row r="9" s="1" customFormat="1" ht="16.5" customHeight="1">
      <c r="B9" s="44"/>
      <c r="E9" s="145" t="s">
        <v>135</v>
      </c>
      <c r="F9" s="1"/>
      <c r="G9" s="1"/>
      <c r="H9" s="1"/>
      <c r="I9" s="146"/>
      <c r="L9" s="44"/>
    </row>
    <row r="10" s="1" customFormat="1" ht="12" customHeight="1">
      <c r="B10" s="44"/>
      <c r="D10" s="144" t="s">
        <v>136</v>
      </c>
      <c r="I10" s="146"/>
      <c r="L10" s="44"/>
    </row>
    <row r="11" s="1" customFormat="1" ht="36.96" customHeight="1">
      <c r="B11" s="44"/>
      <c r="E11" s="147" t="s">
        <v>651</v>
      </c>
      <c r="F11" s="1"/>
      <c r="G11" s="1"/>
      <c r="H11" s="1"/>
      <c r="I11" s="146"/>
      <c r="L11" s="44"/>
    </row>
    <row r="12" s="1" customFormat="1">
      <c r="B12" s="44"/>
      <c r="I12" s="146"/>
      <c r="L12" s="44"/>
    </row>
    <row r="13" s="1" customFormat="1" ht="12" customHeight="1">
      <c r="B13" s="44"/>
      <c r="D13" s="144" t="s">
        <v>18</v>
      </c>
      <c r="F13" s="133" t="s">
        <v>19</v>
      </c>
      <c r="I13" s="148" t="s">
        <v>20</v>
      </c>
      <c r="J13" s="133" t="s">
        <v>19</v>
      </c>
      <c r="L13" s="44"/>
    </row>
    <row r="14" s="1" customFormat="1" ht="12" customHeight="1">
      <c r="B14" s="44"/>
      <c r="D14" s="144" t="s">
        <v>21</v>
      </c>
      <c r="F14" s="133" t="s">
        <v>22</v>
      </c>
      <c r="I14" s="148" t="s">
        <v>23</v>
      </c>
      <c r="J14" s="149" t="str">
        <f>'Rekapitulace stavby'!AN8</f>
        <v>19. 2. 2019</v>
      </c>
      <c r="L14" s="44"/>
    </row>
    <row r="15" s="1" customFormat="1" ht="10.8" customHeight="1">
      <c r="B15" s="44"/>
      <c r="I15" s="146"/>
      <c r="L15" s="44"/>
    </row>
    <row r="16" s="1" customFormat="1" ht="12" customHeight="1">
      <c r="B16" s="44"/>
      <c r="D16" s="144" t="s">
        <v>25</v>
      </c>
      <c r="I16" s="148" t="s">
        <v>26</v>
      </c>
      <c r="J16" s="133" t="s">
        <v>27</v>
      </c>
      <c r="L16" s="44"/>
    </row>
    <row r="17" s="1" customFormat="1" ht="18" customHeight="1">
      <c r="B17" s="44"/>
      <c r="E17" s="133" t="s">
        <v>28</v>
      </c>
      <c r="I17" s="148" t="s">
        <v>29</v>
      </c>
      <c r="J17" s="133" t="s">
        <v>30</v>
      </c>
      <c r="L17" s="44"/>
    </row>
    <row r="18" s="1" customFormat="1" ht="6.96" customHeight="1">
      <c r="B18" s="44"/>
      <c r="I18" s="146"/>
      <c r="L18" s="44"/>
    </row>
    <row r="19" s="1" customFormat="1" ht="12" customHeight="1">
      <c r="B19" s="44"/>
      <c r="D19" s="144" t="s">
        <v>31</v>
      </c>
      <c r="I19" s="148" t="s">
        <v>26</v>
      </c>
      <c r="J19" s="34" t="str">
        <f>'Rekapitulace stavby'!AN13</f>
        <v>Vyplň údaj</v>
      </c>
      <c r="L19" s="44"/>
    </row>
    <row r="20" s="1" customFormat="1" ht="18" customHeight="1">
      <c r="B20" s="44"/>
      <c r="E20" s="34" t="str">
        <f>'Rekapitulace stavby'!E14</f>
        <v>Vyplň údaj</v>
      </c>
      <c r="F20" s="133"/>
      <c r="G20" s="133"/>
      <c r="H20" s="133"/>
      <c r="I20" s="148" t="s">
        <v>29</v>
      </c>
      <c r="J20" s="34" t="str">
        <f>'Rekapitulace stavby'!AN14</f>
        <v>Vyplň údaj</v>
      </c>
      <c r="L20" s="44"/>
    </row>
    <row r="21" s="1" customFormat="1" ht="6.96" customHeight="1">
      <c r="B21" s="44"/>
      <c r="I21" s="146"/>
      <c r="L21" s="44"/>
    </row>
    <row r="22" s="1" customFormat="1" ht="12" customHeight="1">
      <c r="B22" s="44"/>
      <c r="D22" s="144" t="s">
        <v>33</v>
      </c>
      <c r="I22" s="148" t="s">
        <v>26</v>
      </c>
      <c r="J22" s="133" t="s">
        <v>34</v>
      </c>
      <c r="L22" s="44"/>
    </row>
    <row r="23" s="1" customFormat="1" ht="18" customHeight="1">
      <c r="B23" s="44"/>
      <c r="E23" s="133" t="s">
        <v>35</v>
      </c>
      <c r="I23" s="148" t="s">
        <v>29</v>
      </c>
      <c r="J23" s="133" t="s">
        <v>36</v>
      </c>
      <c r="L23" s="44"/>
    </row>
    <row r="24" s="1" customFormat="1" ht="6.96" customHeight="1">
      <c r="B24" s="44"/>
      <c r="I24" s="146"/>
      <c r="L24" s="44"/>
    </row>
    <row r="25" s="1" customFormat="1" ht="12" customHeight="1">
      <c r="B25" s="44"/>
      <c r="D25" s="144" t="s">
        <v>38</v>
      </c>
      <c r="I25" s="148" t="s">
        <v>26</v>
      </c>
      <c r="J25" s="133" t="s">
        <v>19</v>
      </c>
      <c r="L25" s="44"/>
    </row>
    <row r="26" s="1" customFormat="1" ht="18" customHeight="1">
      <c r="B26" s="44"/>
      <c r="E26" s="133" t="s">
        <v>39</v>
      </c>
      <c r="I26" s="148" t="s">
        <v>29</v>
      </c>
      <c r="J26" s="133" t="s">
        <v>19</v>
      </c>
      <c r="L26" s="44"/>
    </row>
    <row r="27" s="1" customFormat="1" ht="6.96" customHeight="1">
      <c r="B27" s="44"/>
      <c r="I27" s="146"/>
      <c r="L27" s="44"/>
    </row>
    <row r="28" s="1" customFormat="1" ht="12" customHeight="1">
      <c r="B28" s="44"/>
      <c r="D28" s="144" t="s">
        <v>40</v>
      </c>
      <c r="I28" s="146"/>
      <c r="L28" s="44"/>
    </row>
    <row r="29" s="7" customFormat="1" ht="16.5" customHeight="1">
      <c r="B29" s="150"/>
      <c r="E29" s="151" t="s">
        <v>19</v>
      </c>
      <c r="F29" s="151"/>
      <c r="G29" s="151"/>
      <c r="H29" s="151"/>
      <c r="I29" s="152"/>
      <c r="L29" s="150"/>
    </row>
    <row r="30" s="1" customFormat="1" ht="6.96" customHeight="1">
      <c r="B30" s="44"/>
      <c r="I30" s="146"/>
      <c r="L30" s="44"/>
    </row>
    <row r="31" s="1" customFormat="1" ht="6.96" customHeight="1">
      <c r="B31" s="44"/>
      <c r="D31" s="76"/>
      <c r="E31" s="76"/>
      <c r="F31" s="76"/>
      <c r="G31" s="76"/>
      <c r="H31" s="76"/>
      <c r="I31" s="153"/>
      <c r="J31" s="76"/>
      <c r="K31" s="76"/>
      <c r="L31" s="44"/>
    </row>
    <row r="32" s="1" customFormat="1" ht="25.44" customHeight="1">
      <c r="B32" s="44"/>
      <c r="D32" s="154" t="s">
        <v>42</v>
      </c>
      <c r="I32" s="146"/>
      <c r="J32" s="155">
        <f>ROUND(J94, 2)</f>
        <v>0</v>
      </c>
      <c r="L32" s="44"/>
    </row>
    <row r="33" s="1" customFormat="1" ht="6.96" customHeight="1">
      <c r="B33" s="44"/>
      <c r="D33" s="76"/>
      <c r="E33" s="76"/>
      <c r="F33" s="76"/>
      <c r="G33" s="76"/>
      <c r="H33" s="76"/>
      <c r="I33" s="153"/>
      <c r="J33" s="76"/>
      <c r="K33" s="76"/>
      <c r="L33" s="44"/>
    </row>
    <row r="34" s="1" customFormat="1" ht="14.4" customHeight="1">
      <c r="B34" s="44"/>
      <c r="F34" s="156" t="s">
        <v>44</v>
      </c>
      <c r="I34" s="157" t="s">
        <v>43</v>
      </c>
      <c r="J34" s="156" t="s">
        <v>45</v>
      </c>
      <c r="L34" s="44"/>
    </row>
    <row r="35" s="1" customFormat="1" ht="14.4" customHeight="1">
      <c r="B35" s="44"/>
      <c r="D35" s="158" t="s">
        <v>46</v>
      </c>
      <c r="E35" s="144" t="s">
        <v>47</v>
      </c>
      <c r="F35" s="159">
        <f>ROUND((SUM(BE94:BE470)),  2)</f>
        <v>0</v>
      </c>
      <c r="I35" s="160">
        <v>0.20999999999999999</v>
      </c>
      <c r="J35" s="159">
        <f>ROUND(((SUM(BE94:BE470))*I35),  2)</f>
        <v>0</v>
      </c>
      <c r="L35" s="44"/>
    </row>
    <row r="36" s="1" customFormat="1" ht="14.4" customHeight="1">
      <c r="B36" s="44"/>
      <c r="E36" s="144" t="s">
        <v>48</v>
      </c>
      <c r="F36" s="159">
        <f>ROUND((SUM(BF94:BF470)),  2)</f>
        <v>0</v>
      </c>
      <c r="I36" s="160">
        <v>0.14999999999999999</v>
      </c>
      <c r="J36" s="159">
        <f>ROUND(((SUM(BF94:BF470))*I36),  2)</f>
        <v>0</v>
      </c>
      <c r="L36" s="44"/>
    </row>
    <row r="37" hidden="1" s="1" customFormat="1" ht="14.4" customHeight="1">
      <c r="B37" s="44"/>
      <c r="E37" s="144" t="s">
        <v>49</v>
      </c>
      <c r="F37" s="159">
        <f>ROUND((SUM(BG94:BG470)),  2)</f>
        <v>0</v>
      </c>
      <c r="I37" s="160">
        <v>0.20999999999999999</v>
      </c>
      <c r="J37" s="159">
        <f>0</f>
        <v>0</v>
      </c>
      <c r="L37" s="44"/>
    </row>
    <row r="38" hidden="1" s="1" customFormat="1" ht="14.4" customHeight="1">
      <c r="B38" s="44"/>
      <c r="E38" s="144" t="s">
        <v>50</v>
      </c>
      <c r="F38" s="159">
        <f>ROUND((SUM(BH94:BH470)),  2)</f>
        <v>0</v>
      </c>
      <c r="I38" s="160">
        <v>0.14999999999999999</v>
      </c>
      <c r="J38" s="159">
        <f>0</f>
        <v>0</v>
      </c>
      <c r="L38" s="44"/>
    </row>
    <row r="39" hidden="1" s="1" customFormat="1" ht="14.4" customHeight="1">
      <c r="B39" s="44"/>
      <c r="E39" s="144" t="s">
        <v>51</v>
      </c>
      <c r="F39" s="159">
        <f>ROUND((SUM(BI94:BI470)),  2)</f>
        <v>0</v>
      </c>
      <c r="I39" s="160">
        <v>0</v>
      </c>
      <c r="J39" s="159">
        <f>0</f>
        <v>0</v>
      </c>
      <c r="L39" s="44"/>
    </row>
    <row r="40" s="1" customFormat="1" ht="6.96" customHeight="1">
      <c r="B40" s="44"/>
      <c r="I40" s="146"/>
      <c r="L40" s="44"/>
    </row>
    <row r="41" s="1" customFormat="1" ht="25.44" customHeight="1">
      <c r="B41" s="44"/>
      <c r="C41" s="161"/>
      <c r="D41" s="162" t="s">
        <v>52</v>
      </c>
      <c r="E41" s="163"/>
      <c r="F41" s="163"/>
      <c r="G41" s="164" t="s">
        <v>53</v>
      </c>
      <c r="H41" s="165" t="s">
        <v>54</v>
      </c>
      <c r="I41" s="166"/>
      <c r="J41" s="167">
        <f>SUM(J32:J39)</f>
        <v>0</v>
      </c>
      <c r="K41" s="168"/>
      <c r="L41" s="44"/>
    </row>
    <row r="42" s="1" customFormat="1" ht="14.4" customHeight="1">
      <c r="B42" s="169"/>
      <c r="C42" s="170"/>
      <c r="D42" s="170"/>
      <c r="E42" s="170"/>
      <c r="F42" s="170"/>
      <c r="G42" s="170"/>
      <c r="H42" s="170"/>
      <c r="I42" s="171"/>
      <c r="J42" s="170"/>
      <c r="K42" s="170"/>
      <c r="L42" s="44"/>
    </row>
    <row r="46" s="1" customFormat="1" ht="6.96" customHeight="1">
      <c r="B46" s="172"/>
      <c r="C46" s="173"/>
      <c r="D46" s="173"/>
      <c r="E46" s="173"/>
      <c r="F46" s="173"/>
      <c r="G46" s="173"/>
      <c r="H46" s="173"/>
      <c r="I46" s="174"/>
      <c r="J46" s="173"/>
      <c r="K46" s="173"/>
      <c r="L46" s="44"/>
    </row>
    <row r="47" s="1" customFormat="1" ht="24.96" customHeight="1">
      <c r="B47" s="39"/>
      <c r="C47" s="24" t="s">
        <v>138</v>
      </c>
      <c r="D47" s="40"/>
      <c r="E47" s="40"/>
      <c r="F47" s="40"/>
      <c r="G47" s="40"/>
      <c r="H47" s="40"/>
      <c r="I47" s="146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44"/>
    </row>
    <row r="49" s="1" customFormat="1" ht="12" customHeight="1">
      <c r="B49" s="39"/>
      <c r="C49" s="33" t="s">
        <v>16</v>
      </c>
      <c r="D49" s="40"/>
      <c r="E49" s="40"/>
      <c r="F49" s="40"/>
      <c r="G49" s="40"/>
      <c r="H49" s="40"/>
      <c r="I49" s="146"/>
      <c r="J49" s="40"/>
      <c r="K49" s="40"/>
      <c r="L49" s="44"/>
    </row>
    <row r="50" s="1" customFormat="1" ht="16.5" customHeight="1">
      <c r="B50" s="39"/>
      <c r="C50" s="40"/>
      <c r="D50" s="40"/>
      <c r="E50" s="175" t="str">
        <f>E7</f>
        <v>Ulice Školní, Šumperk</v>
      </c>
      <c r="F50" s="33"/>
      <c r="G50" s="33"/>
      <c r="H50" s="33"/>
      <c r="I50" s="146"/>
      <c r="J50" s="40"/>
      <c r="K50" s="40"/>
      <c r="L50" s="44"/>
    </row>
    <row r="51" ht="12" customHeight="1">
      <c r="B51" s="22"/>
      <c r="C51" s="33" t="s">
        <v>134</v>
      </c>
      <c r="D51" s="23"/>
      <c r="E51" s="23"/>
      <c r="F51" s="23"/>
      <c r="G51" s="23"/>
      <c r="H51" s="23"/>
      <c r="I51" s="138"/>
      <c r="J51" s="23"/>
      <c r="K51" s="23"/>
      <c r="L51" s="21"/>
    </row>
    <row r="52" s="1" customFormat="1" ht="16.5" customHeight="1">
      <c r="B52" s="39"/>
      <c r="C52" s="40"/>
      <c r="D52" s="40"/>
      <c r="E52" s="175" t="s">
        <v>135</v>
      </c>
      <c r="F52" s="40"/>
      <c r="G52" s="40"/>
      <c r="H52" s="40"/>
      <c r="I52" s="146"/>
      <c r="J52" s="40"/>
      <c r="K52" s="40"/>
      <c r="L52" s="44"/>
    </row>
    <row r="53" s="1" customFormat="1" ht="12" customHeight="1">
      <c r="B53" s="39"/>
      <c r="C53" s="33" t="s">
        <v>136</v>
      </c>
      <c r="D53" s="40"/>
      <c r="E53" s="40"/>
      <c r="F53" s="40"/>
      <c r="G53" s="40"/>
      <c r="H53" s="40"/>
      <c r="I53" s="146"/>
      <c r="J53" s="40"/>
      <c r="K53" s="40"/>
      <c r="L53" s="44"/>
    </row>
    <row r="54" s="1" customFormat="1" ht="16.5" customHeight="1">
      <c r="B54" s="39"/>
      <c r="C54" s="40"/>
      <c r="D54" s="40"/>
      <c r="E54" s="69" t="str">
        <f>E11</f>
        <v>101 UN - MK a chodník - II.etapa - uznatelné náklady</v>
      </c>
      <c r="F54" s="40"/>
      <c r="G54" s="40"/>
      <c r="H54" s="40"/>
      <c r="I54" s="146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44"/>
    </row>
    <row r="56" s="1" customFormat="1" ht="12" customHeight="1">
      <c r="B56" s="39"/>
      <c r="C56" s="33" t="s">
        <v>21</v>
      </c>
      <c r="D56" s="40"/>
      <c r="E56" s="40"/>
      <c r="F56" s="28" t="str">
        <f>F14</f>
        <v xml:space="preserve"> </v>
      </c>
      <c r="G56" s="40"/>
      <c r="H56" s="40"/>
      <c r="I56" s="148" t="s">
        <v>23</v>
      </c>
      <c r="J56" s="72" t="str">
        <f>IF(J14="","",J14)</f>
        <v>19. 2. 2019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44"/>
    </row>
    <row r="58" s="1" customFormat="1" ht="15.15" customHeight="1">
      <c r="B58" s="39"/>
      <c r="C58" s="33" t="s">
        <v>25</v>
      </c>
      <c r="D58" s="40"/>
      <c r="E58" s="40"/>
      <c r="F58" s="28" t="str">
        <f>E17</f>
        <v>Město Šumperk</v>
      </c>
      <c r="G58" s="40"/>
      <c r="H58" s="40"/>
      <c r="I58" s="148" t="s">
        <v>33</v>
      </c>
      <c r="J58" s="37" t="str">
        <f>E23</f>
        <v>PROJEKCE s.r.o.</v>
      </c>
      <c r="K58" s="40"/>
      <c r="L58" s="44"/>
    </row>
    <row r="59" s="1" customFormat="1" ht="27.9" customHeight="1">
      <c r="B59" s="39"/>
      <c r="C59" s="33" t="s">
        <v>31</v>
      </c>
      <c r="D59" s="40"/>
      <c r="E59" s="40"/>
      <c r="F59" s="28" t="str">
        <f>IF(E20="","",E20)</f>
        <v>Vyplň údaj</v>
      </c>
      <c r="G59" s="40"/>
      <c r="H59" s="40"/>
      <c r="I59" s="148" t="s">
        <v>38</v>
      </c>
      <c r="J59" s="37" t="str">
        <f>E26</f>
        <v>Petr Slezák, CS ÚRS 2019 01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44"/>
    </row>
    <row r="61" s="1" customFormat="1" ht="29.28" customHeight="1">
      <c r="B61" s="39"/>
      <c r="C61" s="176" t="s">
        <v>139</v>
      </c>
      <c r="D61" s="177"/>
      <c r="E61" s="177"/>
      <c r="F61" s="177"/>
      <c r="G61" s="177"/>
      <c r="H61" s="177"/>
      <c r="I61" s="178"/>
      <c r="J61" s="179" t="s">
        <v>140</v>
      </c>
      <c r="K61" s="177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44"/>
    </row>
    <row r="63" s="1" customFormat="1" ht="22.8" customHeight="1">
      <c r="B63" s="39"/>
      <c r="C63" s="180" t="s">
        <v>74</v>
      </c>
      <c r="D63" s="40"/>
      <c r="E63" s="40"/>
      <c r="F63" s="40"/>
      <c r="G63" s="40"/>
      <c r="H63" s="40"/>
      <c r="I63" s="146"/>
      <c r="J63" s="102">
        <f>J94</f>
        <v>0</v>
      </c>
      <c r="K63" s="40"/>
      <c r="L63" s="44"/>
      <c r="AU63" s="18" t="s">
        <v>141</v>
      </c>
    </row>
    <row r="64" s="8" customFormat="1" ht="24.96" customHeight="1">
      <c r="B64" s="181"/>
      <c r="C64" s="182"/>
      <c r="D64" s="183" t="s">
        <v>142</v>
      </c>
      <c r="E64" s="184"/>
      <c r="F64" s="184"/>
      <c r="G64" s="184"/>
      <c r="H64" s="184"/>
      <c r="I64" s="185"/>
      <c r="J64" s="186">
        <f>J95</f>
        <v>0</v>
      </c>
      <c r="K64" s="182"/>
      <c r="L64" s="187"/>
    </row>
    <row r="65" s="9" customFormat="1" ht="19.92" customHeight="1">
      <c r="B65" s="188"/>
      <c r="C65" s="125"/>
      <c r="D65" s="189" t="s">
        <v>143</v>
      </c>
      <c r="E65" s="190"/>
      <c r="F65" s="190"/>
      <c r="G65" s="190"/>
      <c r="H65" s="190"/>
      <c r="I65" s="191"/>
      <c r="J65" s="192">
        <f>J96</f>
        <v>0</v>
      </c>
      <c r="K65" s="125"/>
      <c r="L65" s="193"/>
    </row>
    <row r="66" s="9" customFormat="1" ht="19.92" customHeight="1">
      <c r="B66" s="188"/>
      <c r="C66" s="125"/>
      <c r="D66" s="189" t="s">
        <v>146</v>
      </c>
      <c r="E66" s="190"/>
      <c r="F66" s="190"/>
      <c r="G66" s="190"/>
      <c r="H66" s="190"/>
      <c r="I66" s="191"/>
      <c r="J66" s="192">
        <f>J145</f>
        <v>0</v>
      </c>
      <c r="K66" s="125"/>
      <c r="L66" s="193"/>
    </row>
    <row r="67" s="9" customFormat="1" ht="19.92" customHeight="1">
      <c r="B67" s="188"/>
      <c r="C67" s="125"/>
      <c r="D67" s="189" t="s">
        <v>652</v>
      </c>
      <c r="E67" s="190"/>
      <c r="F67" s="190"/>
      <c r="G67" s="190"/>
      <c r="H67" s="190"/>
      <c r="I67" s="191"/>
      <c r="J67" s="192">
        <f>J184</f>
        <v>0</v>
      </c>
      <c r="K67" s="125"/>
      <c r="L67" s="193"/>
    </row>
    <row r="68" s="9" customFormat="1" ht="19.92" customHeight="1">
      <c r="B68" s="188"/>
      <c r="C68" s="125"/>
      <c r="D68" s="189" t="s">
        <v>653</v>
      </c>
      <c r="E68" s="190"/>
      <c r="F68" s="190"/>
      <c r="G68" s="190"/>
      <c r="H68" s="190"/>
      <c r="I68" s="191"/>
      <c r="J68" s="192">
        <f>J192</f>
        <v>0</v>
      </c>
      <c r="K68" s="125"/>
      <c r="L68" s="193"/>
    </row>
    <row r="69" s="9" customFormat="1" ht="19.92" customHeight="1">
      <c r="B69" s="188"/>
      <c r="C69" s="125"/>
      <c r="D69" s="189" t="s">
        <v>654</v>
      </c>
      <c r="E69" s="190"/>
      <c r="F69" s="190"/>
      <c r="G69" s="190"/>
      <c r="H69" s="190"/>
      <c r="I69" s="191"/>
      <c r="J69" s="192">
        <f>J307</f>
        <v>0</v>
      </c>
      <c r="K69" s="125"/>
      <c r="L69" s="193"/>
    </row>
    <row r="70" s="9" customFormat="1" ht="19.92" customHeight="1">
      <c r="B70" s="188"/>
      <c r="C70" s="125"/>
      <c r="D70" s="189" t="s">
        <v>147</v>
      </c>
      <c r="E70" s="190"/>
      <c r="F70" s="190"/>
      <c r="G70" s="190"/>
      <c r="H70" s="190"/>
      <c r="I70" s="191"/>
      <c r="J70" s="192">
        <f>J381</f>
        <v>0</v>
      </c>
      <c r="K70" s="125"/>
      <c r="L70" s="193"/>
    </row>
    <row r="71" s="9" customFormat="1" ht="19.92" customHeight="1">
      <c r="B71" s="188"/>
      <c r="C71" s="125"/>
      <c r="D71" s="189" t="s">
        <v>148</v>
      </c>
      <c r="E71" s="190"/>
      <c r="F71" s="190"/>
      <c r="G71" s="190"/>
      <c r="H71" s="190"/>
      <c r="I71" s="191"/>
      <c r="J71" s="192">
        <f>J438</f>
        <v>0</v>
      </c>
      <c r="K71" s="125"/>
      <c r="L71" s="193"/>
    </row>
    <row r="72" s="9" customFormat="1" ht="19.92" customHeight="1">
      <c r="B72" s="188"/>
      <c r="C72" s="125"/>
      <c r="D72" s="189" t="s">
        <v>149</v>
      </c>
      <c r="E72" s="190"/>
      <c r="F72" s="190"/>
      <c r="G72" s="190"/>
      <c r="H72" s="190"/>
      <c r="I72" s="191"/>
      <c r="J72" s="192">
        <f>J468</f>
        <v>0</v>
      </c>
      <c r="K72" s="125"/>
      <c r="L72" s="193"/>
    </row>
    <row r="73" s="1" customFormat="1" ht="21.84" customHeight="1">
      <c r="B73" s="39"/>
      <c r="C73" s="40"/>
      <c r="D73" s="40"/>
      <c r="E73" s="40"/>
      <c r="F73" s="40"/>
      <c r="G73" s="40"/>
      <c r="H73" s="40"/>
      <c r="I73" s="146"/>
      <c r="J73" s="40"/>
      <c r="K73" s="40"/>
      <c r="L73" s="44"/>
    </row>
    <row r="74" s="1" customFormat="1" ht="6.96" customHeight="1">
      <c r="B74" s="59"/>
      <c r="C74" s="60"/>
      <c r="D74" s="60"/>
      <c r="E74" s="60"/>
      <c r="F74" s="60"/>
      <c r="G74" s="60"/>
      <c r="H74" s="60"/>
      <c r="I74" s="171"/>
      <c r="J74" s="60"/>
      <c r="K74" s="60"/>
      <c r="L74" s="44"/>
    </row>
    <row r="78" s="1" customFormat="1" ht="6.96" customHeight="1">
      <c r="B78" s="61"/>
      <c r="C78" s="62"/>
      <c r="D78" s="62"/>
      <c r="E78" s="62"/>
      <c r="F78" s="62"/>
      <c r="G78" s="62"/>
      <c r="H78" s="62"/>
      <c r="I78" s="174"/>
      <c r="J78" s="62"/>
      <c r="K78" s="62"/>
      <c r="L78" s="44"/>
    </row>
    <row r="79" s="1" customFormat="1" ht="24.96" customHeight="1">
      <c r="B79" s="39"/>
      <c r="C79" s="24" t="s">
        <v>150</v>
      </c>
      <c r="D79" s="40"/>
      <c r="E79" s="40"/>
      <c r="F79" s="40"/>
      <c r="G79" s="40"/>
      <c r="H79" s="40"/>
      <c r="I79" s="146"/>
      <c r="J79" s="40"/>
      <c r="K79" s="40"/>
      <c r="L79" s="44"/>
    </row>
    <row r="80" s="1" customFormat="1" ht="6.96" customHeight="1">
      <c r="B80" s="39"/>
      <c r="C80" s="40"/>
      <c r="D80" s="40"/>
      <c r="E80" s="40"/>
      <c r="F80" s="40"/>
      <c r="G80" s="40"/>
      <c r="H80" s="40"/>
      <c r="I80" s="146"/>
      <c r="J80" s="40"/>
      <c r="K80" s="40"/>
      <c r="L80" s="44"/>
    </row>
    <row r="81" s="1" customFormat="1" ht="12" customHeight="1">
      <c r="B81" s="39"/>
      <c r="C81" s="33" t="s">
        <v>16</v>
      </c>
      <c r="D81" s="40"/>
      <c r="E81" s="40"/>
      <c r="F81" s="40"/>
      <c r="G81" s="40"/>
      <c r="H81" s="40"/>
      <c r="I81" s="146"/>
      <c r="J81" s="40"/>
      <c r="K81" s="40"/>
      <c r="L81" s="44"/>
    </row>
    <row r="82" s="1" customFormat="1" ht="16.5" customHeight="1">
      <c r="B82" s="39"/>
      <c r="C82" s="40"/>
      <c r="D82" s="40"/>
      <c r="E82" s="175" t="str">
        <f>E7</f>
        <v>Ulice Školní, Šumperk</v>
      </c>
      <c r="F82" s="33"/>
      <c r="G82" s="33"/>
      <c r="H82" s="33"/>
      <c r="I82" s="146"/>
      <c r="J82" s="40"/>
      <c r="K82" s="40"/>
      <c r="L82" s="44"/>
    </row>
    <row r="83" ht="12" customHeight="1">
      <c r="B83" s="22"/>
      <c r="C83" s="33" t="s">
        <v>134</v>
      </c>
      <c r="D83" s="23"/>
      <c r="E83" s="23"/>
      <c r="F83" s="23"/>
      <c r="G83" s="23"/>
      <c r="H83" s="23"/>
      <c r="I83" s="138"/>
      <c r="J83" s="23"/>
      <c r="K83" s="23"/>
      <c r="L83" s="21"/>
    </row>
    <row r="84" s="1" customFormat="1" ht="16.5" customHeight="1">
      <c r="B84" s="39"/>
      <c r="C84" s="40"/>
      <c r="D84" s="40"/>
      <c r="E84" s="175" t="s">
        <v>135</v>
      </c>
      <c r="F84" s="40"/>
      <c r="G84" s="40"/>
      <c r="H84" s="40"/>
      <c r="I84" s="146"/>
      <c r="J84" s="40"/>
      <c r="K84" s="40"/>
      <c r="L84" s="44"/>
    </row>
    <row r="85" s="1" customFormat="1" ht="12" customHeight="1">
      <c r="B85" s="39"/>
      <c r="C85" s="33" t="s">
        <v>136</v>
      </c>
      <c r="D85" s="40"/>
      <c r="E85" s="40"/>
      <c r="F85" s="40"/>
      <c r="G85" s="40"/>
      <c r="H85" s="40"/>
      <c r="I85" s="146"/>
      <c r="J85" s="40"/>
      <c r="K85" s="40"/>
      <c r="L85" s="44"/>
    </row>
    <row r="86" s="1" customFormat="1" ht="16.5" customHeight="1">
      <c r="B86" s="39"/>
      <c r="C86" s="40"/>
      <c r="D86" s="40"/>
      <c r="E86" s="69" t="str">
        <f>E11</f>
        <v>101 UN - MK a chodník - II.etapa - uznatelné náklady</v>
      </c>
      <c r="F86" s="40"/>
      <c r="G86" s="40"/>
      <c r="H86" s="40"/>
      <c r="I86" s="146"/>
      <c r="J86" s="40"/>
      <c r="K86" s="40"/>
      <c r="L86" s="44"/>
    </row>
    <row r="87" s="1" customFormat="1" ht="6.96" customHeight="1">
      <c r="B87" s="39"/>
      <c r="C87" s="40"/>
      <c r="D87" s="40"/>
      <c r="E87" s="40"/>
      <c r="F87" s="40"/>
      <c r="G87" s="40"/>
      <c r="H87" s="40"/>
      <c r="I87" s="146"/>
      <c r="J87" s="40"/>
      <c r="K87" s="40"/>
      <c r="L87" s="44"/>
    </row>
    <row r="88" s="1" customFormat="1" ht="12" customHeight="1">
      <c r="B88" s="39"/>
      <c r="C88" s="33" t="s">
        <v>21</v>
      </c>
      <c r="D88" s="40"/>
      <c r="E88" s="40"/>
      <c r="F88" s="28" t="str">
        <f>F14</f>
        <v xml:space="preserve"> </v>
      </c>
      <c r="G88" s="40"/>
      <c r="H88" s="40"/>
      <c r="I88" s="148" t="s">
        <v>23</v>
      </c>
      <c r="J88" s="72" t="str">
        <f>IF(J14="","",J14)</f>
        <v>19. 2. 2019</v>
      </c>
      <c r="K88" s="40"/>
      <c r="L88" s="44"/>
    </row>
    <row r="89" s="1" customFormat="1" ht="6.96" customHeight="1">
      <c r="B89" s="39"/>
      <c r="C89" s="40"/>
      <c r="D89" s="40"/>
      <c r="E89" s="40"/>
      <c r="F89" s="40"/>
      <c r="G89" s="40"/>
      <c r="H89" s="40"/>
      <c r="I89" s="146"/>
      <c r="J89" s="40"/>
      <c r="K89" s="40"/>
      <c r="L89" s="44"/>
    </row>
    <row r="90" s="1" customFormat="1" ht="15.15" customHeight="1">
      <c r="B90" s="39"/>
      <c r="C90" s="33" t="s">
        <v>25</v>
      </c>
      <c r="D90" s="40"/>
      <c r="E90" s="40"/>
      <c r="F90" s="28" t="str">
        <f>E17</f>
        <v>Město Šumperk</v>
      </c>
      <c r="G90" s="40"/>
      <c r="H90" s="40"/>
      <c r="I90" s="148" t="s">
        <v>33</v>
      </c>
      <c r="J90" s="37" t="str">
        <f>E23</f>
        <v>PROJEKCE s.r.o.</v>
      </c>
      <c r="K90" s="40"/>
      <c r="L90" s="44"/>
    </row>
    <row r="91" s="1" customFormat="1" ht="27.9" customHeight="1">
      <c r="B91" s="39"/>
      <c r="C91" s="33" t="s">
        <v>31</v>
      </c>
      <c r="D91" s="40"/>
      <c r="E91" s="40"/>
      <c r="F91" s="28" t="str">
        <f>IF(E20="","",E20)</f>
        <v>Vyplň údaj</v>
      </c>
      <c r="G91" s="40"/>
      <c r="H91" s="40"/>
      <c r="I91" s="148" t="s">
        <v>38</v>
      </c>
      <c r="J91" s="37" t="str">
        <f>E26</f>
        <v>Petr Slezák, CS ÚRS 2019 01</v>
      </c>
      <c r="K91" s="40"/>
      <c r="L91" s="44"/>
    </row>
    <row r="92" s="1" customFormat="1" ht="10.32" customHeight="1">
      <c r="B92" s="39"/>
      <c r="C92" s="40"/>
      <c r="D92" s="40"/>
      <c r="E92" s="40"/>
      <c r="F92" s="40"/>
      <c r="G92" s="40"/>
      <c r="H92" s="40"/>
      <c r="I92" s="146"/>
      <c r="J92" s="40"/>
      <c r="K92" s="40"/>
      <c r="L92" s="44"/>
    </row>
    <row r="93" s="10" customFormat="1" ht="29.28" customHeight="1">
      <c r="B93" s="194"/>
      <c r="C93" s="195" t="s">
        <v>151</v>
      </c>
      <c r="D93" s="196" t="s">
        <v>61</v>
      </c>
      <c r="E93" s="196" t="s">
        <v>57</v>
      </c>
      <c r="F93" s="196" t="s">
        <v>58</v>
      </c>
      <c r="G93" s="196" t="s">
        <v>152</v>
      </c>
      <c r="H93" s="196" t="s">
        <v>153</v>
      </c>
      <c r="I93" s="197" t="s">
        <v>154</v>
      </c>
      <c r="J93" s="196" t="s">
        <v>140</v>
      </c>
      <c r="K93" s="198" t="s">
        <v>155</v>
      </c>
      <c r="L93" s="199"/>
      <c r="M93" s="92" t="s">
        <v>19</v>
      </c>
      <c r="N93" s="93" t="s">
        <v>46</v>
      </c>
      <c r="O93" s="93" t="s">
        <v>156</v>
      </c>
      <c r="P93" s="93" t="s">
        <v>157</v>
      </c>
      <c r="Q93" s="93" t="s">
        <v>158</v>
      </c>
      <c r="R93" s="93" t="s">
        <v>159</v>
      </c>
      <c r="S93" s="93" t="s">
        <v>160</v>
      </c>
      <c r="T93" s="94" t="s">
        <v>161</v>
      </c>
    </row>
    <row r="94" s="1" customFormat="1" ht="22.8" customHeight="1">
      <c r="B94" s="39"/>
      <c r="C94" s="99" t="s">
        <v>162</v>
      </c>
      <c r="D94" s="40"/>
      <c r="E94" s="40"/>
      <c r="F94" s="40"/>
      <c r="G94" s="40"/>
      <c r="H94" s="40"/>
      <c r="I94" s="146"/>
      <c r="J94" s="200">
        <f>BK94</f>
        <v>0</v>
      </c>
      <c r="K94" s="40"/>
      <c r="L94" s="44"/>
      <c r="M94" s="95"/>
      <c r="N94" s="96"/>
      <c r="O94" s="96"/>
      <c r="P94" s="201">
        <f>P95</f>
        <v>0</v>
      </c>
      <c r="Q94" s="96"/>
      <c r="R94" s="201">
        <f>R95</f>
        <v>371.82868365000007</v>
      </c>
      <c r="S94" s="96"/>
      <c r="T94" s="202">
        <f>T95</f>
        <v>340.61400000000003</v>
      </c>
      <c r="AT94" s="18" t="s">
        <v>75</v>
      </c>
      <c r="AU94" s="18" t="s">
        <v>141</v>
      </c>
      <c r="BK94" s="203">
        <f>BK95</f>
        <v>0</v>
      </c>
    </row>
    <row r="95" s="11" customFormat="1" ht="25.92" customHeight="1">
      <c r="B95" s="204"/>
      <c r="C95" s="205"/>
      <c r="D95" s="206" t="s">
        <v>75</v>
      </c>
      <c r="E95" s="207" t="s">
        <v>163</v>
      </c>
      <c r="F95" s="207" t="s">
        <v>164</v>
      </c>
      <c r="G95" s="205"/>
      <c r="H95" s="205"/>
      <c r="I95" s="208"/>
      <c r="J95" s="209">
        <f>BK95</f>
        <v>0</v>
      </c>
      <c r="K95" s="205"/>
      <c r="L95" s="210"/>
      <c r="M95" s="211"/>
      <c r="N95" s="212"/>
      <c r="O95" s="212"/>
      <c r="P95" s="213">
        <f>P96+P145+P184+P192+P307+P381+P438+P468</f>
        <v>0</v>
      </c>
      <c r="Q95" s="212"/>
      <c r="R95" s="213">
        <f>R96+R145+R184+R192+R307+R381+R438+R468</f>
        <v>371.82868365000007</v>
      </c>
      <c r="S95" s="212"/>
      <c r="T95" s="214">
        <f>T96+T145+T184+T192+T307+T381+T438+T468</f>
        <v>340.61400000000003</v>
      </c>
      <c r="AR95" s="215" t="s">
        <v>83</v>
      </c>
      <c r="AT95" s="216" t="s">
        <v>75</v>
      </c>
      <c r="AU95" s="216" t="s">
        <v>76</v>
      </c>
      <c r="AY95" s="215" t="s">
        <v>165</v>
      </c>
      <c r="BK95" s="217">
        <f>BK96+BK145+BK184+BK192+BK307+BK381+BK438+BK468</f>
        <v>0</v>
      </c>
    </row>
    <row r="96" s="11" customFormat="1" ht="22.8" customHeight="1">
      <c r="B96" s="204"/>
      <c r="C96" s="205"/>
      <c r="D96" s="206" t="s">
        <v>75</v>
      </c>
      <c r="E96" s="218" t="s">
        <v>83</v>
      </c>
      <c r="F96" s="218" t="s">
        <v>166</v>
      </c>
      <c r="G96" s="205"/>
      <c r="H96" s="205"/>
      <c r="I96" s="208"/>
      <c r="J96" s="219">
        <f>BK96</f>
        <v>0</v>
      </c>
      <c r="K96" s="205"/>
      <c r="L96" s="210"/>
      <c r="M96" s="211"/>
      <c r="N96" s="212"/>
      <c r="O96" s="212"/>
      <c r="P96" s="213">
        <f>SUM(P97:P144)</f>
        <v>0</v>
      </c>
      <c r="Q96" s="212"/>
      <c r="R96" s="213">
        <f>SUM(R97:R144)</f>
        <v>306.01828999999998</v>
      </c>
      <c r="S96" s="212"/>
      <c r="T96" s="214">
        <f>SUM(T97:T144)</f>
        <v>340.61400000000003</v>
      </c>
      <c r="AR96" s="215" t="s">
        <v>83</v>
      </c>
      <c r="AT96" s="216" t="s">
        <v>75</v>
      </c>
      <c r="AU96" s="216" t="s">
        <v>83</v>
      </c>
      <c r="AY96" s="215" t="s">
        <v>165</v>
      </c>
      <c r="BK96" s="217">
        <f>SUM(BK97:BK144)</f>
        <v>0</v>
      </c>
    </row>
    <row r="97" s="1" customFormat="1" ht="16.5" customHeight="1">
      <c r="B97" s="39"/>
      <c r="C97" s="220" t="s">
        <v>83</v>
      </c>
      <c r="D97" s="220" t="s">
        <v>167</v>
      </c>
      <c r="E97" s="221" t="s">
        <v>655</v>
      </c>
      <c r="F97" s="222" t="s">
        <v>656</v>
      </c>
      <c r="G97" s="223" t="s">
        <v>170</v>
      </c>
      <c r="H97" s="224">
        <v>419.10000000000002</v>
      </c>
      <c r="I97" s="225"/>
      <c r="J97" s="226">
        <f>ROUND(I97*H97,2)</f>
        <v>0</v>
      </c>
      <c r="K97" s="222" t="s">
        <v>171</v>
      </c>
      <c r="L97" s="44"/>
      <c r="M97" s="227" t="s">
        <v>19</v>
      </c>
      <c r="N97" s="228" t="s">
        <v>47</v>
      </c>
      <c r="O97" s="84"/>
      <c r="P97" s="229">
        <f>O97*H97</f>
        <v>0</v>
      </c>
      <c r="Q97" s="229">
        <v>0</v>
      </c>
      <c r="R97" s="229">
        <f>Q97*H97</f>
        <v>0</v>
      </c>
      <c r="S97" s="229">
        <v>0.57999999999999996</v>
      </c>
      <c r="T97" s="230">
        <f>S97*H97</f>
        <v>243.078</v>
      </c>
      <c r="AR97" s="231" t="s">
        <v>172</v>
      </c>
      <c r="AT97" s="231" t="s">
        <v>167</v>
      </c>
      <c r="AU97" s="231" t="s">
        <v>85</v>
      </c>
      <c r="AY97" s="18" t="s">
        <v>165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18" t="s">
        <v>83</v>
      </c>
      <c r="BK97" s="232">
        <f>ROUND(I97*H97,2)</f>
        <v>0</v>
      </c>
      <c r="BL97" s="18" t="s">
        <v>172</v>
      </c>
      <c r="BM97" s="231" t="s">
        <v>657</v>
      </c>
    </row>
    <row r="98" s="1" customFormat="1">
      <c r="B98" s="39"/>
      <c r="C98" s="40"/>
      <c r="D98" s="233" t="s">
        <v>174</v>
      </c>
      <c r="E98" s="40"/>
      <c r="F98" s="234" t="s">
        <v>658</v>
      </c>
      <c r="G98" s="40"/>
      <c r="H98" s="40"/>
      <c r="I98" s="146"/>
      <c r="J98" s="40"/>
      <c r="K98" s="40"/>
      <c r="L98" s="44"/>
      <c r="M98" s="235"/>
      <c r="N98" s="84"/>
      <c r="O98" s="84"/>
      <c r="P98" s="84"/>
      <c r="Q98" s="84"/>
      <c r="R98" s="84"/>
      <c r="S98" s="84"/>
      <c r="T98" s="85"/>
      <c r="AT98" s="18" t="s">
        <v>174</v>
      </c>
      <c r="AU98" s="18" t="s">
        <v>85</v>
      </c>
    </row>
    <row r="99" s="12" customFormat="1">
      <c r="B99" s="236"/>
      <c r="C99" s="237"/>
      <c r="D99" s="233" t="s">
        <v>176</v>
      </c>
      <c r="E99" s="238" t="s">
        <v>19</v>
      </c>
      <c r="F99" s="239" t="s">
        <v>659</v>
      </c>
      <c r="G99" s="237"/>
      <c r="H99" s="238" t="s">
        <v>19</v>
      </c>
      <c r="I99" s="240"/>
      <c r="J99" s="237"/>
      <c r="K99" s="237"/>
      <c r="L99" s="241"/>
      <c r="M99" s="242"/>
      <c r="N99" s="243"/>
      <c r="O99" s="243"/>
      <c r="P99" s="243"/>
      <c r="Q99" s="243"/>
      <c r="R99" s="243"/>
      <c r="S99" s="243"/>
      <c r="T99" s="244"/>
      <c r="AT99" s="245" t="s">
        <v>176</v>
      </c>
      <c r="AU99" s="245" t="s">
        <v>85</v>
      </c>
      <c r="AV99" s="12" t="s">
        <v>83</v>
      </c>
      <c r="AW99" s="12" t="s">
        <v>37</v>
      </c>
      <c r="AX99" s="12" t="s">
        <v>76</v>
      </c>
      <c r="AY99" s="245" t="s">
        <v>165</v>
      </c>
    </row>
    <row r="100" s="12" customFormat="1">
      <c r="B100" s="236"/>
      <c r="C100" s="237"/>
      <c r="D100" s="233" t="s">
        <v>176</v>
      </c>
      <c r="E100" s="238" t="s">
        <v>19</v>
      </c>
      <c r="F100" s="239" t="s">
        <v>660</v>
      </c>
      <c r="G100" s="237"/>
      <c r="H100" s="238" t="s">
        <v>19</v>
      </c>
      <c r="I100" s="240"/>
      <c r="J100" s="237"/>
      <c r="K100" s="237"/>
      <c r="L100" s="241"/>
      <c r="M100" s="242"/>
      <c r="N100" s="243"/>
      <c r="O100" s="243"/>
      <c r="P100" s="243"/>
      <c r="Q100" s="243"/>
      <c r="R100" s="243"/>
      <c r="S100" s="243"/>
      <c r="T100" s="244"/>
      <c r="AT100" s="245" t="s">
        <v>176</v>
      </c>
      <c r="AU100" s="245" t="s">
        <v>85</v>
      </c>
      <c r="AV100" s="12" t="s">
        <v>83</v>
      </c>
      <c r="AW100" s="12" t="s">
        <v>37</v>
      </c>
      <c r="AX100" s="12" t="s">
        <v>76</v>
      </c>
      <c r="AY100" s="245" t="s">
        <v>165</v>
      </c>
    </row>
    <row r="101" s="13" customFormat="1">
      <c r="B101" s="246"/>
      <c r="C101" s="247"/>
      <c r="D101" s="233" t="s">
        <v>176</v>
      </c>
      <c r="E101" s="248" t="s">
        <v>19</v>
      </c>
      <c r="F101" s="249" t="s">
        <v>661</v>
      </c>
      <c r="G101" s="247"/>
      <c r="H101" s="250">
        <v>419.10000000000002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AT101" s="256" t="s">
        <v>176</v>
      </c>
      <c r="AU101" s="256" t="s">
        <v>85</v>
      </c>
      <c r="AV101" s="13" t="s">
        <v>85</v>
      </c>
      <c r="AW101" s="13" t="s">
        <v>37</v>
      </c>
      <c r="AX101" s="13" t="s">
        <v>76</v>
      </c>
      <c r="AY101" s="256" t="s">
        <v>165</v>
      </c>
    </row>
    <row r="102" s="14" customFormat="1">
      <c r="B102" s="257"/>
      <c r="C102" s="258"/>
      <c r="D102" s="233" t="s">
        <v>176</v>
      </c>
      <c r="E102" s="259" t="s">
        <v>19</v>
      </c>
      <c r="F102" s="260" t="s">
        <v>181</v>
      </c>
      <c r="G102" s="258"/>
      <c r="H102" s="261">
        <v>419.10000000000002</v>
      </c>
      <c r="I102" s="262"/>
      <c r="J102" s="258"/>
      <c r="K102" s="258"/>
      <c r="L102" s="263"/>
      <c r="M102" s="264"/>
      <c r="N102" s="265"/>
      <c r="O102" s="265"/>
      <c r="P102" s="265"/>
      <c r="Q102" s="265"/>
      <c r="R102" s="265"/>
      <c r="S102" s="265"/>
      <c r="T102" s="266"/>
      <c r="AT102" s="267" t="s">
        <v>176</v>
      </c>
      <c r="AU102" s="267" t="s">
        <v>85</v>
      </c>
      <c r="AV102" s="14" t="s">
        <v>172</v>
      </c>
      <c r="AW102" s="14" t="s">
        <v>37</v>
      </c>
      <c r="AX102" s="14" t="s">
        <v>83</v>
      </c>
      <c r="AY102" s="267" t="s">
        <v>165</v>
      </c>
    </row>
    <row r="103" s="1" customFormat="1" ht="16.5" customHeight="1">
      <c r="B103" s="39"/>
      <c r="C103" s="220" t="s">
        <v>85</v>
      </c>
      <c r="D103" s="220" t="s">
        <v>167</v>
      </c>
      <c r="E103" s="221" t="s">
        <v>662</v>
      </c>
      <c r="F103" s="222" t="s">
        <v>663</v>
      </c>
      <c r="G103" s="223" t="s">
        <v>170</v>
      </c>
      <c r="H103" s="224">
        <v>381</v>
      </c>
      <c r="I103" s="225"/>
      <c r="J103" s="226">
        <f>ROUND(I103*H103,2)</f>
        <v>0</v>
      </c>
      <c r="K103" s="222" t="s">
        <v>171</v>
      </c>
      <c r="L103" s="44"/>
      <c r="M103" s="227" t="s">
        <v>19</v>
      </c>
      <c r="N103" s="228" t="s">
        <v>47</v>
      </c>
      <c r="O103" s="84"/>
      <c r="P103" s="229">
        <f>O103*H103</f>
        <v>0</v>
      </c>
      <c r="Q103" s="229">
        <v>9.0000000000000006E-05</v>
      </c>
      <c r="R103" s="229">
        <f>Q103*H103</f>
        <v>0.034290000000000001</v>
      </c>
      <c r="S103" s="229">
        <v>0.25600000000000001</v>
      </c>
      <c r="T103" s="230">
        <f>S103*H103</f>
        <v>97.536000000000001</v>
      </c>
      <c r="AR103" s="231" t="s">
        <v>172</v>
      </c>
      <c r="AT103" s="231" t="s">
        <v>167</v>
      </c>
      <c r="AU103" s="231" t="s">
        <v>85</v>
      </c>
      <c r="AY103" s="18" t="s">
        <v>165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18" t="s">
        <v>83</v>
      </c>
      <c r="BK103" s="232">
        <f>ROUND(I103*H103,2)</f>
        <v>0</v>
      </c>
      <c r="BL103" s="18" t="s">
        <v>172</v>
      </c>
      <c r="BM103" s="231" t="s">
        <v>664</v>
      </c>
    </row>
    <row r="104" s="1" customFormat="1">
      <c r="B104" s="39"/>
      <c r="C104" s="40"/>
      <c r="D104" s="233" t="s">
        <v>174</v>
      </c>
      <c r="E104" s="40"/>
      <c r="F104" s="234" t="s">
        <v>665</v>
      </c>
      <c r="G104" s="40"/>
      <c r="H104" s="40"/>
      <c r="I104" s="146"/>
      <c r="J104" s="40"/>
      <c r="K104" s="40"/>
      <c r="L104" s="44"/>
      <c r="M104" s="235"/>
      <c r="N104" s="84"/>
      <c r="O104" s="84"/>
      <c r="P104" s="84"/>
      <c r="Q104" s="84"/>
      <c r="R104" s="84"/>
      <c r="S104" s="84"/>
      <c r="T104" s="85"/>
      <c r="AT104" s="18" t="s">
        <v>174</v>
      </c>
      <c r="AU104" s="18" t="s">
        <v>85</v>
      </c>
    </row>
    <row r="105" s="12" customFormat="1">
      <c r="B105" s="236"/>
      <c r="C105" s="237"/>
      <c r="D105" s="233" t="s">
        <v>176</v>
      </c>
      <c r="E105" s="238" t="s">
        <v>19</v>
      </c>
      <c r="F105" s="239" t="s">
        <v>666</v>
      </c>
      <c r="G105" s="237"/>
      <c r="H105" s="238" t="s">
        <v>19</v>
      </c>
      <c r="I105" s="240"/>
      <c r="J105" s="237"/>
      <c r="K105" s="237"/>
      <c r="L105" s="241"/>
      <c r="M105" s="242"/>
      <c r="N105" s="243"/>
      <c r="O105" s="243"/>
      <c r="P105" s="243"/>
      <c r="Q105" s="243"/>
      <c r="R105" s="243"/>
      <c r="S105" s="243"/>
      <c r="T105" s="244"/>
      <c r="AT105" s="245" t="s">
        <v>176</v>
      </c>
      <c r="AU105" s="245" t="s">
        <v>85</v>
      </c>
      <c r="AV105" s="12" t="s">
        <v>83</v>
      </c>
      <c r="AW105" s="12" t="s">
        <v>37</v>
      </c>
      <c r="AX105" s="12" t="s">
        <v>76</v>
      </c>
      <c r="AY105" s="245" t="s">
        <v>165</v>
      </c>
    </row>
    <row r="106" s="13" customFormat="1">
      <c r="B106" s="246"/>
      <c r="C106" s="247"/>
      <c r="D106" s="233" t="s">
        <v>176</v>
      </c>
      <c r="E106" s="248" t="s">
        <v>19</v>
      </c>
      <c r="F106" s="249" t="s">
        <v>667</v>
      </c>
      <c r="G106" s="247"/>
      <c r="H106" s="250">
        <v>381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AT106" s="256" t="s">
        <v>176</v>
      </c>
      <c r="AU106" s="256" t="s">
        <v>85</v>
      </c>
      <c r="AV106" s="13" t="s">
        <v>85</v>
      </c>
      <c r="AW106" s="13" t="s">
        <v>37</v>
      </c>
      <c r="AX106" s="13" t="s">
        <v>76</v>
      </c>
      <c r="AY106" s="256" t="s">
        <v>165</v>
      </c>
    </row>
    <row r="107" s="14" customFormat="1">
      <c r="B107" s="257"/>
      <c r="C107" s="258"/>
      <c r="D107" s="233" t="s">
        <v>176</v>
      </c>
      <c r="E107" s="259" t="s">
        <v>19</v>
      </c>
      <c r="F107" s="260" t="s">
        <v>181</v>
      </c>
      <c r="G107" s="258"/>
      <c r="H107" s="261">
        <v>381</v>
      </c>
      <c r="I107" s="262"/>
      <c r="J107" s="258"/>
      <c r="K107" s="258"/>
      <c r="L107" s="263"/>
      <c r="M107" s="264"/>
      <c r="N107" s="265"/>
      <c r="O107" s="265"/>
      <c r="P107" s="265"/>
      <c r="Q107" s="265"/>
      <c r="R107" s="265"/>
      <c r="S107" s="265"/>
      <c r="T107" s="266"/>
      <c r="AT107" s="267" t="s">
        <v>176</v>
      </c>
      <c r="AU107" s="267" t="s">
        <v>85</v>
      </c>
      <c r="AV107" s="14" t="s">
        <v>172</v>
      </c>
      <c r="AW107" s="14" t="s">
        <v>37</v>
      </c>
      <c r="AX107" s="14" t="s">
        <v>83</v>
      </c>
      <c r="AY107" s="267" t="s">
        <v>165</v>
      </c>
    </row>
    <row r="108" s="1" customFormat="1" ht="16.5" customHeight="1">
      <c r="B108" s="39"/>
      <c r="C108" s="220" t="s">
        <v>188</v>
      </c>
      <c r="D108" s="220" t="s">
        <v>167</v>
      </c>
      <c r="E108" s="221" t="s">
        <v>668</v>
      </c>
      <c r="F108" s="222" t="s">
        <v>669</v>
      </c>
      <c r="G108" s="223" t="s">
        <v>219</v>
      </c>
      <c r="H108" s="224">
        <v>202.65299999999999</v>
      </c>
      <c r="I108" s="225"/>
      <c r="J108" s="226">
        <f>ROUND(I108*H108,2)</f>
        <v>0</v>
      </c>
      <c r="K108" s="222" t="s">
        <v>171</v>
      </c>
      <c r="L108" s="44"/>
      <c r="M108" s="227" t="s">
        <v>19</v>
      </c>
      <c r="N108" s="228" t="s">
        <v>47</v>
      </c>
      <c r="O108" s="84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AR108" s="231" t="s">
        <v>172</v>
      </c>
      <c r="AT108" s="231" t="s">
        <v>167</v>
      </c>
      <c r="AU108" s="231" t="s">
        <v>85</v>
      </c>
      <c r="AY108" s="18" t="s">
        <v>165</v>
      </c>
      <c r="BE108" s="232">
        <f>IF(N108="základní",J108,0)</f>
        <v>0</v>
      </c>
      <c r="BF108" s="232">
        <f>IF(N108="snížená",J108,0)</f>
        <v>0</v>
      </c>
      <c r="BG108" s="232">
        <f>IF(N108="zákl. přenesená",J108,0)</f>
        <v>0</v>
      </c>
      <c r="BH108" s="232">
        <f>IF(N108="sníž. přenesená",J108,0)</f>
        <v>0</v>
      </c>
      <c r="BI108" s="232">
        <f>IF(N108="nulová",J108,0)</f>
        <v>0</v>
      </c>
      <c r="BJ108" s="18" t="s">
        <v>83</v>
      </c>
      <c r="BK108" s="232">
        <f>ROUND(I108*H108,2)</f>
        <v>0</v>
      </c>
      <c r="BL108" s="18" t="s">
        <v>172</v>
      </c>
      <c r="BM108" s="231" t="s">
        <v>227</v>
      </c>
    </row>
    <row r="109" s="1" customFormat="1">
      <c r="B109" s="39"/>
      <c r="C109" s="40"/>
      <c r="D109" s="233" t="s">
        <v>174</v>
      </c>
      <c r="E109" s="40"/>
      <c r="F109" s="234" t="s">
        <v>670</v>
      </c>
      <c r="G109" s="40"/>
      <c r="H109" s="40"/>
      <c r="I109" s="146"/>
      <c r="J109" s="40"/>
      <c r="K109" s="40"/>
      <c r="L109" s="44"/>
      <c r="M109" s="235"/>
      <c r="N109" s="84"/>
      <c r="O109" s="84"/>
      <c r="P109" s="84"/>
      <c r="Q109" s="84"/>
      <c r="R109" s="84"/>
      <c r="S109" s="84"/>
      <c r="T109" s="85"/>
      <c r="AT109" s="18" t="s">
        <v>174</v>
      </c>
      <c r="AU109" s="18" t="s">
        <v>85</v>
      </c>
    </row>
    <row r="110" s="12" customFormat="1">
      <c r="B110" s="236"/>
      <c r="C110" s="237"/>
      <c r="D110" s="233" t="s">
        <v>176</v>
      </c>
      <c r="E110" s="238" t="s">
        <v>19</v>
      </c>
      <c r="F110" s="239" t="s">
        <v>671</v>
      </c>
      <c r="G110" s="237"/>
      <c r="H110" s="238" t="s">
        <v>19</v>
      </c>
      <c r="I110" s="240"/>
      <c r="J110" s="237"/>
      <c r="K110" s="237"/>
      <c r="L110" s="241"/>
      <c r="M110" s="242"/>
      <c r="N110" s="243"/>
      <c r="O110" s="243"/>
      <c r="P110" s="243"/>
      <c r="Q110" s="243"/>
      <c r="R110" s="243"/>
      <c r="S110" s="243"/>
      <c r="T110" s="244"/>
      <c r="AT110" s="245" t="s">
        <v>176</v>
      </c>
      <c r="AU110" s="245" t="s">
        <v>85</v>
      </c>
      <c r="AV110" s="12" t="s">
        <v>83</v>
      </c>
      <c r="AW110" s="12" t="s">
        <v>37</v>
      </c>
      <c r="AX110" s="12" t="s">
        <v>76</v>
      </c>
      <c r="AY110" s="245" t="s">
        <v>165</v>
      </c>
    </row>
    <row r="111" s="13" customFormat="1">
      <c r="B111" s="246"/>
      <c r="C111" s="247"/>
      <c r="D111" s="233" t="s">
        <v>176</v>
      </c>
      <c r="E111" s="248" t="s">
        <v>19</v>
      </c>
      <c r="F111" s="249" t="s">
        <v>672</v>
      </c>
      <c r="G111" s="247"/>
      <c r="H111" s="250">
        <v>45.738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AT111" s="256" t="s">
        <v>176</v>
      </c>
      <c r="AU111" s="256" t="s">
        <v>85</v>
      </c>
      <c r="AV111" s="13" t="s">
        <v>85</v>
      </c>
      <c r="AW111" s="13" t="s">
        <v>37</v>
      </c>
      <c r="AX111" s="13" t="s">
        <v>76</v>
      </c>
      <c r="AY111" s="256" t="s">
        <v>165</v>
      </c>
    </row>
    <row r="112" s="12" customFormat="1">
      <c r="B112" s="236"/>
      <c r="C112" s="237"/>
      <c r="D112" s="233" t="s">
        <v>176</v>
      </c>
      <c r="E112" s="238" t="s">
        <v>19</v>
      </c>
      <c r="F112" s="239" t="s">
        <v>673</v>
      </c>
      <c r="G112" s="237"/>
      <c r="H112" s="238" t="s">
        <v>19</v>
      </c>
      <c r="I112" s="240"/>
      <c r="J112" s="237"/>
      <c r="K112" s="237"/>
      <c r="L112" s="241"/>
      <c r="M112" s="242"/>
      <c r="N112" s="243"/>
      <c r="O112" s="243"/>
      <c r="P112" s="243"/>
      <c r="Q112" s="243"/>
      <c r="R112" s="243"/>
      <c r="S112" s="243"/>
      <c r="T112" s="244"/>
      <c r="AT112" s="245" t="s">
        <v>176</v>
      </c>
      <c r="AU112" s="245" t="s">
        <v>85</v>
      </c>
      <c r="AV112" s="12" t="s">
        <v>83</v>
      </c>
      <c r="AW112" s="12" t="s">
        <v>37</v>
      </c>
      <c r="AX112" s="12" t="s">
        <v>76</v>
      </c>
      <c r="AY112" s="245" t="s">
        <v>165</v>
      </c>
    </row>
    <row r="113" s="13" customFormat="1">
      <c r="B113" s="246"/>
      <c r="C113" s="247"/>
      <c r="D113" s="233" t="s">
        <v>176</v>
      </c>
      <c r="E113" s="248" t="s">
        <v>19</v>
      </c>
      <c r="F113" s="249" t="s">
        <v>674</v>
      </c>
      <c r="G113" s="247"/>
      <c r="H113" s="250">
        <v>156.91499999999999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AT113" s="256" t="s">
        <v>176</v>
      </c>
      <c r="AU113" s="256" t="s">
        <v>85</v>
      </c>
      <c r="AV113" s="13" t="s">
        <v>85</v>
      </c>
      <c r="AW113" s="13" t="s">
        <v>37</v>
      </c>
      <c r="AX113" s="13" t="s">
        <v>76</v>
      </c>
      <c r="AY113" s="256" t="s">
        <v>165</v>
      </c>
    </row>
    <row r="114" s="14" customFormat="1">
      <c r="B114" s="257"/>
      <c r="C114" s="258"/>
      <c r="D114" s="233" t="s">
        <v>176</v>
      </c>
      <c r="E114" s="259" t="s">
        <v>19</v>
      </c>
      <c r="F114" s="260" t="s">
        <v>181</v>
      </c>
      <c r="G114" s="258"/>
      <c r="H114" s="261">
        <v>202.65299999999999</v>
      </c>
      <c r="I114" s="262"/>
      <c r="J114" s="258"/>
      <c r="K114" s="258"/>
      <c r="L114" s="263"/>
      <c r="M114" s="264"/>
      <c r="N114" s="265"/>
      <c r="O114" s="265"/>
      <c r="P114" s="265"/>
      <c r="Q114" s="265"/>
      <c r="R114" s="265"/>
      <c r="S114" s="265"/>
      <c r="T114" s="266"/>
      <c r="AT114" s="267" t="s">
        <v>176</v>
      </c>
      <c r="AU114" s="267" t="s">
        <v>85</v>
      </c>
      <c r="AV114" s="14" t="s">
        <v>172</v>
      </c>
      <c r="AW114" s="14" t="s">
        <v>37</v>
      </c>
      <c r="AX114" s="14" t="s">
        <v>83</v>
      </c>
      <c r="AY114" s="267" t="s">
        <v>165</v>
      </c>
    </row>
    <row r="115" s="1" customFormat="1" ht="16.5" customHeight="1">
      <c r="B115" s="39"/>
      <c r="C115" s="220" t="s">
        <v>172</v>
      </c>
      <c r="D115" s="220" t="s">
        <v>167</v>
      </c>
      <c r="E115" s="221" t="s">
        <v>234</v>
      </c>
      <c r="F115" s="222" t="s">
        <v>235</v>
      </c>
      <c r="G115" s="223" t="s">
        <v>219</v>
      </c>
      <c r="H115" s="224">
        <v>101.327</v>
      </c>
      <c r="I115" s="225"/>
      <c r="J115" s="226">
        <f>ROUND(I115*H115,2)</f>
        <v>0</v>
      </c>
      <c r="K115" s="222" t="s">
        <v>171</v>
      </c>
      <c r="L115" s="44"/>
      <c r="M115" s="227" t="s">
        <v>19</v>
      </c>
      <c r="N115" s="228" t="s">
        <v>47</v>
      </c>
      <c r="O115" s="84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AR115" s="231" t="s">
        <v>172</v>
      </c>
      <c r="AT115" s="231" t="s">
        <v>167</v>
      </c>
      <c r="AU115" s="231" t="s">
        <v>85</v>
      </c>
      <c r="AY115" s="18" t="s">
        <v>165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18" t="s">
        <v>83</v>
      </c>
      <c r="BK115" s="232">
        <f>ROUND(I115*H115,2)</f>
        <v>0</v>
      </c>
      <c r="BL115" s="18" t="s">
        <v>172</v>
      </c>
      <c r="BM115" s="231" t="s">
        <v>236</v>
      </c>
    </row>
    <row r="116" s="1" customFormat="1">
      <c r="B116" s="39"/>
      <c r="C116" s="40"/>
      <c r="D116" s="233" t="s">
        <v>174</v>
      </c>
      <c r="E116" s="40"/>
      <c r="F116" s="234" t="s">
        <v>237</v>
      </c>
      <c r="G116" s="40"/>
      <c r="H116" s="40"/>
      <c r="I116" s="146"/>
      <c r="J116" s="40"/>
      <c r="K116" s="40"/>
      <c r="L116" s="44"/>
      <c r="M116" s="235"/>
      <c r="N116" s="84"/>
      <c r="O116" s="84"/>
      <c r="P116" s="84"/>
      <c r="Q116" s="84"/>
      <c r="R116" s="84"/>
      <c r="S116" s="84"/>
      <c r="T116" s="85"/>
      <c r="AT116" s="18" t="s">
        <v>174</v>
      </c>
      <c r="AU116" s="18" t="s">
        <v>85</v>
      </c>
    </row>
    <row r="117" s="12" customFormat="1">
      <c r="B117" s="236"/>
      <c r="C117" s="237"/>
      <c r="D117" s="233" t="s">
        <v>176</v>
      </c>
      <c r="E117" s="238" t="s">
        <v>19</v>
      </c>
      <c r="F117" s="239" t="s">
        <v>238</v>
      </c>
      <c r="G117" s="237"/>
      <c r="H117" s="238" t="s">
        <v>19</v>
      </c>
      <c r="I117" s="240"/>
      <c r="J117" s="237"/>
      <c r="K117" s="237"/>
      <c r="L117" s="241"/>
      <c r="M117" s="242"/>
      <c r="N117" s="243"/>
      <c r="O117" s="243"/>
      <c r="P117" s="243"/>
      <c r="Q117" s="243"/>
      <c r="R117" s="243"/>
      <c r="S117" s="243"/>
      <c r="T117" s="244"/>
      <c r="AT117" s="245" t="s">
        <v>176</v>
      </c>
      <c r="AU117" s="245" t="s">
        <v>85</v>
      </c>
      <c r="AV117" s="12" t="s">
        <v>83</v>
      </c>
      <c r="AW117" s="12" t="s">
        <v>37</v>
      </c>
      <c r="AX117" s="12" t="s">
        <v>76</v>
      </c>
      <c r="AY117" s="245" t="s">
        <v>165</v>
      </c>
    </row>
    <row r="118" s="13" customFormat="1">
      <c r="B118" s="246"/>
      <c r="C118" s="247"/>
      <c r="D118" s="233" t="s">
        <v>176</v>
      </c>
      <c r="E118" s="248" t="s">
        <v>19</v>
      </c>
      <c r="F118" s="249" t="s">
        <v>675</v>
      </c>
      <c r="G118" s="247"/>
      <c r="H118" s="250">
        <v>101.327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AT118" s="256" t="s">
        <v>176</v>
      </c>
      <c r="AU118" s="256" t="s">
        <v>85</v>
      </c>
      <c r="AV118" s="13" t="s">
        <v>85</v>
      </c>
      <c r="AW118" s="13" t="s">
        <v>37</v>
      </c>
      <c r="AX118" s="13" t="s">
        <v>76</v>
      </c>
      <c r="AY118" s="256" t="s">
        <v>165</v>
      </c>
    </row>
    <row r="119" s="14" customFormat="1">
      <c r="B119" s="257"/>
      <c r="C119" s="258"/>
      <c r="D119" s="233" t="s">
        <v>176</v>
      </c>
      <c r="E119" s="259" t="s">
        <v>19</v>
      </c>
      <c r="F119" s="260" t="s">
        <v>181</v>
      </c>
      <c r="G119" s="258"/>
      <c r="H119" s="261">
        <v>101.327</v>
      </c>
      <c r="I119" s="262"/>
      <c r="J119" s="258"/>
      <c r="K119" s="258"/>
      <c r="L119" s="263"/>
      <c r="M119" s="264"/>
      <c r="N119" s="265"/>
      <c r="O119" s="265"/>
      <c r="P119" s="265"/>
      <c r="Q119" s="265"/>
      <c r="R119" s="265"/>
      <c r="S119" s="265"/>
      <c r="T119" s="266"/>
      <c r="AT119" s="267" t="s">
        <v>176</v>
      </c>
      <c r="AU119" s="267" t="s">
        <v>85</v>
      </c>
      <c r="AV119" s="14" t="s">
        <v>172</v>
      </c>
      <c r="AW119" s="14" t="s">
        <v>37</v>
      </c>
      <c r="AX119" s="14" t="s">
        <v>83</v>
      </c>
      <c r="AY119" s="267" t="s">
        <v>165</v>
      </c>
    </row>
    <row r="120" s="1" customFormat="1" ht="16.5" customHeight="1">
      <c r="B120" s="39"/>
      <c r="C120" s="220" t="s">
        <v>202</v>
      </c>
      <c r="D120" s="220" t="s">
        <v>167</v>
      </c>
      <c r="E120" s="221" t="s">
        <v>248</v>
      </c>
      <c r="F120" s="222" t="s">
        <v>249</v>
      </c>
      <c r="G120" s="223" t="s">
        <v>219</v>
      </c>
      <c r="H120" s="224">
        <v>202.65299999999999</v>
      </c>
      <c r="I120" s="225"/>
      <c r="J120" s="226">
        <f>ROUND(I120*H120,2)</f>
        <v>0</v>
      </c>
      <c r="K120" s="222" t="s">
        <v>171</v>
      </c>
      <c r="L120" s="44"/>
      <c r="M120" s="227" t="s">
        <v>19</v>
      </c>
      <c r="N120" s="228" t="s">
        <v>47</v>
      </c>
      <c r="O120" s="84"/>
      <c r="P120" s="229">
        <f>O120*H120</f>
        <v>0</v>
      </c>
      <c r="Q120" s="229">
        <v>0</v>
      </c>
      <c r="R120" s="229">
        <f>Q120*H120</f>
        <v>0</v>
      </c>
      <c r="S120" s="229">
        <v>0</v>
      </c>
      <c r="T120" s="230">
        <f>S120*H120</f>
        <v>0</v>
      </c>
      <c r="AR120" s="231" t="s">
        <v>172</v>
      </c>
      <c r="AT120" s="231" t="s">
        <v>167</v>
      </c>
      <c r="AU120" s="231" t="s">
        <v>85</v>
      </c>
      <c r="AY120" s="18" t="s">
        <v>165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18" t="s">
        <v>83</v>
      </c>
      <c r="BK120" s="232">
        <f>ROUND(I120*H120,2)</f>
        <v>0</v>
      </c>
      <c r="BL120" s="18" t="s">
        <v>172</v>
      </c>
      <c r="BM120" s="231" t="s">
        <v>250</v>
      </c>
    </row>
    <row r="121" s="1" customFormat="1">
      <c r="B121" s="39"/>
      <c r="C121" s="40"/>
      <c r="D121" s="233" t="s">
        <v>174</v>
      </c>
      <c r="E121" s="40"/>
      <c r="F121" s="234" t="s">
        <v>251</v>
      </c>
      <c r="G121" s="40"/>
      <c r="H121" s="40"/>
      <c r="I121" s="146"/>
      <c r="J121" s="40"/>
      <c r="K121" s="40"/>
      <c r="L121" s="44"/>
      <c r="M121" s="235"/>
      <c r="N121" s="84"/>
      <c r="O121" s="84"/>
      <c r="P121" s="84"/>
      <c r="Q121" s="84"/>
      <c r="R121" s="84"/>
      <c r="S121" s="84"/>
      <c r="T121" s="85"/>
      <c r="AT121" s="18" t="s">
        <v>174</v>
      </c>
      <c r="AU121" s="18" t="s">
        <v>85</v>
      </c>
    </row>
    <row r="122" s="12" customFormat="1">
      <c r="B122" s="236"/>
      <c r="C122" s="237"/>
      <c r="D122" s="233" t="s">
        <v>176</v>
      </c>
      <c r="E122" s="238" t="s">
        <v>19</v>
      </c>
      <c r="F122" s="239" t="s">
        <v>252</v>
      </c>
      <c r="G122" s="237"/>
      <c r="H122" s="238" t="s">
        <v>19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AT122" s="245" t="s">
        <v>176</v>
      </c>
      <c r="AU122" s="245" t="s">
        <v>85</v>
      </c>
      <c r="AV122" s="12" t="s">
        <v>83</v>
      </c>
      <c r="AW122" s="12" t="s">
        <v>37</v>
      </c>
      <c r="AX122" s="12" t="s">
        <v>76</v>
      </c>
      <c r="AY122" s="245" t="s">
        <v>165</v>
      </c>
    </row>
    <row r="123" s="13" customFormat="1">
      <c r="B123" s="246"/>
      <c r="C123" s="247"/>
      <c r="D123" s="233" t="s">
        <v>176</v>
      </c>
      <c r="E123" s="248" t="s">
        <v>19</v>
      </c>
      <c r="F123" s="249" t="s">
        <v>676</v>
      </c>
      <c r="G123" s="247"/>
      <c r="H123" s="250">
        <v>202.65299999999999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AT123" s="256" t="s">
        <v>176</v>
      </c>
      <c r="AU123" s="256" t="s">
        <v>85</v>
      </c>
      <c r="AV123" s="13" t="s">
        <v>85</v>
      </c>
      <c r="AW123" s="13" t="s">
        <v>37</v>
      </c>
      <c r="AX123" s="13" t="s">
        <v>76</v>
      </c>
      <c r="AY123" s="256" t="s">
        <v>165</v>
      </c>
    </row>
    <row r="124" s="14" customFormat="1">
      <c r="B124" s="257"/>
      <c r="C124" s="258"/>
      <c r="D124" s="233" t="s">
        <v>176</v>
      </c>
      <c r="E124" s="259" t="s">
        <v>19</v>
      </c>
      <c r="F124" s="260" t="s">
        <v>181</v>
      </c>
      <c r="G124" s="258"/>
      <c r="H124" s="261">
        <v>202.65299999999999</v>
      </c>
      <c r="I124" s="262"/>
      <c r="J124" s="258"/>
      <c r="K124" s="258"/>
      <c r="L124" s="263"/>
      <c r="M124" s="264"/>
      <c r="N124" s="265"/>
      <c r="O124" s="265"/>
      <c r="P124" s="265"/>
      <c r="Q124" s="265"/>
      <c r="R124" s="265"/>
      <c r="S124" s="265"/>
      <c r="T124" s="266"/>
      <c r="AT124" s="267" t="s">
        <v>176</v>
      </c>
      <c r="AU124" s="267" t="s">
        <v>85</v>
      </c>
      <c r="AV124" s="14" t="s">
        <v>172</v>
      </c>
      <c r="AW124" s="14" t="s">
        <v>37</v>
      </c>
      <c r="AX124" s="14" t="s">
        <v>83</v>
      </c>
      <c r="AY124" s="267" t="s">
        <v>165</v>
      </c>
    </row>
    <row r="125" s="1" customFormat="1" ht="16.5" customHeight="1">
      <c r="B125" s="39"/>
      <c r="C125" s="220" t="s">
        <v>210</v>
      </c>
      <c r="D125" s="220" t="s">
        <v>167</v>
      </c>
      <c r="E125" s="221" t="s">
        <v>262</v>
      </c>
      <c r="F125" s="222" t="s">
        <v>263</v>
      </c>
      <c r="G125" s="223" t="s">
        <v>219</v>
      </c>
      <c r="H125" s="224">
        <v>156.91499999999999</v>
      </c>
      <c r="I125" s="225"/>
      <c r="J125" s="226">
        <f>ROUND(I125*H125,2)</f>
        <v>0</v>
      </c>
      <c r="K125" s="222" t="s">
        <v>171</v>
      </c>
      <c r="L125" s="44"/>
      <c r="M125" s="227" t="s">
        <v>19</v>
      </c>
      <c r="N125" s="228" t="s">
        <v>47</v>
      </c>
      <c r="O125" s="84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AR125" s="231" t="s">
        <v>172</v>
      </c>
      <c r="AT125" s="231" t="s">
        <v>167</v>
      </c>
      <c r="AU125" s="231" t="s">
        <v>85</v>
      </c>
      <c r="AY125" s="18" t="s">
        <v>165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83</v>
      </c>
      <c r="BK125" s="232">
        <f>ROUND(I125*H125,2)</f>
        <v>0</v>
      </c>
      <c r="BL125" s="18" t="s">
        <v>172</v>
      </c>
      <c r="BM125" s="231" t="s">
        <v>264</v>
      </c>
    </row>
    <row r="126" s="1" customFormat="1">
      <c r="B126" s="39"/>
      <c r="C126" s="40"/>
      <c r="D126" s="233" t="s">
        <v>174</v>
      </c>
      <c r="E126" s="40"/>
      <c r="F126" s="234" t="s">
        <v>265</v>
      </c>
      <c r="G126" s="40"/>
      <c r="H126" s="40"/>
      <c r="I126" s="146"/>
      <c r="J126" s="40"/>
      <c r="K126" s="40"/>
      <c r="L126" s="44"/>
      <c r="M126" s="235"/>
      <c r="N126" s="84"/>
      <c r="O126" s="84"/>
      <c r="P126" s="84"/>
      <c r="Q126" s="84"/>
      <c r="R126" s="84"/>
      <c r="S126" s="84"/>
      <c r="T126" s="85"/>
      <c r="AT126" s="18" t="s">
        <v>174</v>
      </c>
      <c r="AU126" s="18" t="s">
        <v>85</v>
      </c>
    </row>
    <row r="127" s="12" customFormat="1">
      <c r="B127" s="236"/>
      <c r="C127" s="237"/>
      <c r="D127" s="233" t="s">
        <v>176</v>
      </c>
      <c r="E127" s="238" t="s">
        <v>19</v>
      </c>
      <c r="F127" s="239" t="s">
        <v>677</v>
      </c>
      <c r="G127" s="237"/>
      <c r="H127" s="238" t="s">
        <v>19</v>
      </c>
      <c r="I127" s="240"/>
      <c r="J127" s="237"/>
      <c r="K127" s="237"/>
      <c r="L127" s="241"/>
      <c r="M127" s="242"/>
      <c r="N127" s="243"/>
      <c r="O127" s="243"/>
      <c r="P127" s="243"/>
      <c r="Q127" s="243"/>
      <c r="R127" s="243"/>
      <c r="S127" s="243"/>
      <c r="T127" s="244"/>
      <c r="AT127" s="245" t="s">
        <v>176</v>
      </c>
      <c r="AU127" s="245" t="s">
        <v>85</v>
      </c>
      <c r="AV127" s="12" t="s">
        <v>83</v>
      </c>
      <c r="AW127" s="12" t="s">
        <v>37</v>
      </c>
      <c r="AX127" s="12" t="s">
        <v>76</v>
      </c>
      <c r="AY127" s="245" t="s">
        <v>165</v>
      </c>
    </row>
    <row r="128" s="13" customFormat="1">
      <c r="B128" s="246"/>
      <c r="C128" s="247"/>
      <c r="D128" s="233" t="s">
        <v>176</v>
      </c>
      <c r="E128" s="248" t="s">
        <v>19</v>
      </c>
      <c r="F128" s="249" t="s">
        <v>674</v>
      </c>
      <c r="G128" s="247"/>
      <c r="H128" s="250">
        <v>156.91499999999999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AT128" s="256" t="s">
        <v>176</v>
      </c>
      <c r="AU128" s="256" t="s">
        <v>85</v>
      </c>
      <c r="AV128" s="13" t="s">
        <v>85</v>
      </c>
      <c r="AW128" s="13" t="s">
        <v>37</v>
      </c>
      <c r="AX128" s="13" t="s">
        <v>76</v>
      </c>
      <c r="AY128" s="256" t="s">
        <v>165</v>
      </c>
    </row>
    <row r="129" s="14" customFormat="1">
      <c r="B129" s="257"/>
      <c r="C129" s="258"/>
      <c r="D129" s="233" t="s">
        <v>176</v>
      </c>
      <c r="E129" s="259" t="s">
        <v>19</v>
      </c>
      <c r="F129" s="260" t="s">
        <v>181</v>
      </c>
      <c r="G129" s="258"/>
      <c r="H129" s="261">
        <v>156.91499999999999</v>
      </c>
      <c r="I129" s="262"/>
      <c r="J129" s="258"/>
      <c r="K129" s="258"/>
      <c r="L129" s="263"/>
      <c r="M129" s="264"/>
      <c r="N129" s="265"/>
      <c r="O129" s="265"/>
      <c r="P129" s="265"/>
      <c r="Q129" s="265"/>
      <c r="R129" s="265"/>
      <c r="S129" s="265"/>
      <c r="T129" s="266"/>
      <c r="AT129" s="267" t="s">
        <v>176</v>
      </c>
      <c r="AU129" s="267" t="s">
        <v>85</v>
      </c>
      <c r="AV129" s="14" t="s">
        <v>172</v>
      </c>
      <c r="AW129" s="14" t="s">
        <v>37</v>
      </c>
      <c r="AX129" s="14" t="s">
        <v>83</v>
      </c>
      <c r="AY129" s="267" t="s">
        <v>165</v>
      </c>
    </row>
    <row r="130" s="1" customFormat="1" ht="16.5" customHeight="1">
      <c r="B130" s="39"/>
      <c r="C130" s="268" t="s">
        <v>216</v>
      </c>
      <c r="D130" s="268" t="s">
        <v>268</v>
      </c>
      <c r="E130" s="269" t="s">
        <v>269</v>
      </c>
      <c r="F130" s="270" t="s">
        <v>270</v>
      </c>
      <c r="G130" s="271" t="s">
        <v>271</v>
      </c>
      <c r="H130" s="272">
        <v>305.98399999999998</v>
      </c>
      <c r="I130" s="273"/>
      <c r="J130" s="274">
        <f>ROUND(I130*H130,2)</f>
        <v>0</v>
      </c>
      <c r="K130" s="270" t="s">
        <v>171</v>
      </c>
      <c r="L130" s="275"/>
      <c r="M130" s="276" t="s">
        <v>19</v>
      </c>
      <c r="N130" s="277" t="s">
        <v>47</v>
      </c>
      <c r="O130" s="84"/>
      <c r="P130" s="229">
        <f>O130*H130</f>
        <v>0</v>
      </c>
      <c r="Q130" s="229">
        <v>1</v>
      </c>
      <c r="R130" s="229">
        <f>Q130*H130</f>
        <v>305.98399999999998</v>
      </c>
      <c r="S130" s="229">
        <v>0</v>
      </c>
      <c r="T130" s="230">
        <f>S130*H130</f>
        <v>0</v>
      </c>
      <c r="AR130" s="231" t="s">
        <v>224</v>
      </c>
      <c r="AT130" s="231" t="s">
        <v>268</v>
      </c>
      <c r="AU130" s="231" t="s">
        <v>85</v>
      </c>
      <c r="AY130" s="18" t="s">
        <v>165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83</v>
      </c>
      <c r="BK130" s="232">
        <f>ROUND(I130*H130,2)</f>
        <v>0</v>
      </c>
      <c r="BL130" s="18" t="s">
        <v>172</v>
      </c>
      <c r="BM130" s="231" t="s">
        <v>272</v>
      </c>
    </row>
    <row r="131" s="1" customFormat="1">
      <c r="B131" s="39"/>
      <c r="C131" s="40"/>
      <c r="D131" s="233" t="s">
        <v>174</v>
      </c>
      <c r="E131" s="40"/>
      <c r="F131" s="234" t="s">
        <v>270</v>
      </c>
      <c r="G131" s="40"/>
      <c r="H131" s="40"/>
      <c r="I131" s="146"/>
      <c r="J131" s="40"/>
      <c r="K131" s="40"/>
      <c r="L131" s="44"/>
      <c r="M131" s="235"/>
      <c r="N131" s="84"/>
      <c r="O131" s="84"/>
      <c r="P131" s="84"/>
      <c r="Q131" s="84"/>
      <c r="R131" s="84"/>
      <c r="S131" s="84"/>
      <c r="T131" s="85"/>
      <c r="AT131" s="18" t="s">
        <v>174</v>
      </c>
      <c r="AU131" s="18" t="s">
        <v>85</v>
      </c>
    </row>
    <row r="132" s="12" customFormat="1">
      <c r="B132" s="236"/>
      <c r="C132" s="237"/>
      <c r="D132" s="233" t="s">
        <v>176</v>
      </c>
      <c r="E132" s="238" t="s">
        <v>19</v>
      </c>
      <c r="F132" s="239" t="s">
        <v>273</v>
      </c>
      <c r="G132" s="237"/>
      <c r="H132" s="238" t="s">
        <v>19</v>
      </c>
      <c r="I132" s="240"/>
      <c r="J132" s="237"/>
      <c r="K132" s="237"/>
      <c r="L132" s="241"/>
      <c r="M132" s="242"/>
      <c r="N132" s="243"/>
      <c r="O132" s="243"/>
      <c r="P132" s="243"/>
      <c r="Q132" s="243"/>
      <c r="R132" s="243"/>
      <c r="S132" s="243"/>
      <c r="T132" s="244"/>
      <c r="AT132" s="245" t="s">
        <v>176</v>
      </c>
      <c r="AU132" s="245" t="s">
        <v>85</v>
      </c>
      <c r="AV132" s="12" t="s">
        <v>83</v>
      </c>
      <c r="AW132" s="12" t="s">
        <v>37</v>
      </c>
      <c r="AX132" s="12" t="s">
        <v>76</v>
      </c>
      <c r="AY132" s="245" t="s">
        <v>165</v>
      </c>
    </row>
    <row r="133" s="13" customFormat="1">
      <c r="B133" s="246"/>
      <c r="C133" s="247"/>
      <c r="D133" s="233" t="s">
        <v>176</v>
      </c>
      <c r="E133" s="248" t="s">
        <v>19</v>
      </c>
      <c r="F133" s="249" t="s">
        <v>678</v>
      </c>
      <c r="G133" s="247"/>
      <c r="H133" s="250">
        <v>305.98399999999998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AT133" s="256" t="s">
        <v>176</v>
      </c>
      <c r="AU133" s="256" t="s">
        <v>85</v>
      </c>
      <c r="AV133" s="13" t="s">
        <v>85</v>
      </c>
      <c r="AW133" s="13" t="s">
        <v>37</v>
      </c>
      <c r="AX133" s="13" t="s">
        <v>76</v>
      </c>
      <c r="AY133" s="256" t="s">
        <v>165</v>
      </c>
    </row>
    <row r="134" s="14" customFormat="1">
      <c r="B134" s="257"/>
      <c r="C134" s="258"/>
      <c r="D134" s="233" t="s">
        <v>176</v>
      </c>
      <c r="E134" s="259" t="s">
        <v>19</v>
      </c>
      <c r="F134" s="260" t="s">
        <v>181</v>
      </c>
      <c r="G134" s="258"/>
      <c r="H134" s="261">
        <v>305.98399999999998</v>
      </c>
      <c r="I134" s="262"/>
      <c r="J134" s="258"/>
      <c r="K134" s="258"/>
      <c r="L134" s="263"/>
      <c r="M134" s="264"/>
      <c r="N134" s="265"/>
      <c r="O134" s="265"/>
      <c r="P134" s="265"/>
      <c r="Q134" s="265"/>
      <c r="R134" s="265"/>
      <c r="S134" s="265"/>
      <c r="T134" s="266"/>
      <c r="AT134" s="267" t="s">
        <v>176</v>
      </c>
      <c r="AU134" s="267" t="s">
        <v>85</v>
      </c>
      <c r="AV134" s="14" t="s">
        <v>172</v>
      </c>
      <c r="AW134" s="14" t="s">
        <v>37</v>
      </c>
      <c r="AX134" s="14" t="s">
        <v>83</v>
      </c>
      <c r="AY134" s="267" t="s">
        <v>165</v>
      </c>
    </row>
    <row r="135" s="1" customFormat="1" ht="16.5" customHeight="1">
      <c r="B135" s="39"/>
      <c r="C135" s="220" t="s">
        <v>224</v>
      </c>
      <c r="D135" s="220" t="s">
        <v>167</v>
      </c>
      <c r="E135" s="221" t="s">
        <v>275</v>
      </c>
      <c r="F135" s="222" t="s">
        <v>276</v>
      </c>
      <c r="G135" s="223" t="s">
        <v>271</v>
      </c>
      <c r="H135" s="224">
        <v>364.77499999999998</v>
      </c>
      <c r="I135" s="225"/>
      <c r="J135" s="226">
        <f>ROUND(I135*H135,2)</f>
        <v>0</v>
      </c>
      <c r="K135" s="222" t="s">
        <v>171</v>
      </c>
      <c r="L135" s="44"/>
      <c r="M135" s="227" t="s">
        <v>19</v>
      </c>
      <c r="N135" s="228" t="s">
        <v>47</v>
      </c>
      <c r="O135" s="84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AR135" s="231" t="s">
        <v>172</v>
      </c>
      <c r="AT135" s="231" t="s">
        <v>167</v>
      </c>
      <c r="AU135" s="231" t="s">
        <v>85</v>
      </c>
      <c r="AY135" s="18" t="s">
        <v>165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83</v>
      </c>
      <c r="BK135" s="232">
        <f>ROUND(I135*H135,2)</f>
        <v>0</v>
      </c>
      <c r="BL135" s="18" t="s">
        <v>172</v>
      </c>
      <c r="BM135" s="231" t="s">
        <v>277</v>
      </c>
    </row>
    <row r="136" s="1" customFormat="1">
      <c r="B136" s="39"/>
      <c r="C136" s="40"/>
      <c r="D136" s="233" t="s">
        <v>174</v>
      </c>
      <c r="E136" s="40"/>
      <c r="F136" s="234" t="s">
        <v>278</v>
      </c>
      <c r="G136" s="40"/>
      <c r="H136" s="40"/>
      <c r="I136" s="146"/>
      <c r="J136" s="40"/>
      <c r="K136" s="40"/>
      <c r="L136" s="44"/>
      <c r="M136" s="235"/>
      <c r="N136" s="84"/>
      <c r="O136" s="84"/>
      <c r="P136" s="84"/>
      <c r="Q136" s="84"/>
      <c r="R136" s="84"/>
      <c r="S136" s="84"/>
      <c r="T136" s="85"/>
      <c r="AT136" s="18" t="s">
        <v>174</v>
      </c>
      <c r="AU136" s="18" t="s">
        <v>85</v>
      </c>
    </row>
    <row r="137" s="12" customFormat="1">
      <c r="B137" s="236"/>
      <c r="C137" s="237"/>
      <c r="D137" s="233" t="s">
        <v>176</v>
      </c>
      <c r="E137" s="238" t="s">
        <v>19</v>
      </c>
      <c r="F137" s="239" t="s">
        <v>279</v>
      </c>
      <c r="G137" s="237"/>
      <c r="H137" s="238" t="s">
        <v>19</v>
      </c>
      <c r="I137" s="240"/>
      <c r="J137" s="237"/>
      <c r="K137" s="237"/>
      <c r="L137" s="241"/>
      <c r="M137" s="242"/>
      <c r="N137" s="243"/>
      <c r="O137" s="243"/>
      <c r="P137" s="243"/>
      <c r="Q137" s="243"/>
      <c r="R137" s="243"/>
      <c r="S137" s="243"/>
      <c r="T137" s="244"/>
      <c r="AT137" s="245" t="s">
        <v>176</v>
      </c>
      <c r="AU137" s="245" t="s">
        <v>85</v>
      </c>
      <c r="AV137" s="12" t="s">
        <v>83</v>
      </c>
      <c r="AW137" s="12" t="s">
        <v>37</v>
      </c>
      <c r="AX137" s="12" t="s">
        <v>76</v>
      </c>
      <c r="AY137" s="245" t="s">
        <v>165</v>
      </c>
    </row>
    <row r="138" s="13" customFormat="1">
      <c r="B138" s="246"/>
      <c r="C138" s="247"/>
      <c r="D138" s="233" t="s">
        <v>176</v>
      </c>
      <c r="E138" s="248" t="s">
        <v>19</v>
      </c>
      <c r="F138" s="249" t="s">
        <v>679</v>
      </c>
      <c r="G138" s="247"/>
      <c r="H138" s="250">
        <v>364.77499999999998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AT138" s="256" t="s">
        <v>176</v>
      </c>
      <c r="AU138" s="256" t="s">
        <v>85</v>
      </c>
      <c r="AV138" s="13" t="s">
        <v>85</v>
      </c>
      <c r="AW138" s="13" t="s">
        <v>37</v>
      </c>
      <c r="AX138" s="13" t="s">
        <v>76</v>
      </c>
      <c r="AY138" s="256" t="s">
        <v>165</v>
      </c>
    </row>
    <row r="139" s="14" customFormat="1">
      <c r="B139" s="257"/>
      <c r="C139" s="258"/>
      <c r="D139" s="233" t="s">
        <v>176</v>
      </c>
      <c r="E139" s="259" t="s">
        <v>19</v>
      </c>
      <c r="F139" s="260" t="s">
        <v>181</v>
      </c>
      <c r="G139" s="258"/>
      <c r="H139" s="261">
        <v>364.77499999999998</v>
      </c>
      <c r="I139" s="262"/>
      <c r="J139" s="258"/>
      <c r="K139" s="258"/>
      <c r="L139" s="263"/>
      <c r="M139" s="264"/>
      <c r="N139" s="265"/>
      <c r="O139" s="265"/>
      <c r="P139" s="265"/>
      <c r="Q139" s="265"/>
      <c r="R139" s="265"/>
      <c r="S139" s="265"/>
      <c r="T139" s="266"/>
      <c r="AT139" s="267" t="s">
        <v>176</v>
      </c>
      <c r="AU139" s="267" t="s">
        <v>85</v>
      </c>
      <c r="AV139" s="14" t="s">
        <v>172</v>
      </c>
      <c r="AW139" s="14" t="s">
        <v>37</v>
      </c>
      <c r="AX139" s="14" t="s">
        <v>83</v>
      </c>
      <c r="AY139" s="267" t="s">
        <v>165</v>
      </c>
    </row>
    <row r="140" s="1" customFormat="1" ht="16.5" customHeight="1">
      <c r="B140" s="39"/>
      <c r="C140" s="220" t="s">
        <v>233</v>
      </c>
      <c r="D140" s="220" t="s">
        <v>167</v>
      </c>
      <c r="E140" s="221" t="s">
        <v>281</v>
      </c>
      <c r="F140" s="222" t="s">
        <v>282</v>
      </c>
      <c r="G140" s="223" t="s">
        <v>170</v>
      </c>
      <c r="H140" s="224">
        <v>523.04999999999995</v>
      </c>
      <c r="I140" s="225"/>
      <c r="J140" s="226">
        <f>ROUND(I140*H140,2)</f>
        <v>0</v>
      </c>
      <c r="K140" s="222" t="s">
        <v>171</v>
      </c>
      <c r="L140" s="44"/>
      <c r="M140" s="227" t="s">
        <v>19</v>
      </c>
      <c r="N140" s="228" t="s">
        <v>47</v>
      </c>
      <c r="O140" s="84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AR140" s="231" t="s">
        <v>172</v>
      </c>
      <c r="AT140" s="231" t="s">
        <v>167</v>
      </c>
      <c r="AU140" s="231" t="s">
        <v>85</v>
      </c>
      <c r="AY140" s="18" t="s">
        <v>165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83</v>
      </c>
      <c r="BK140" s="232">
        <f>ROUND(I140*H140,2)</f>
        <v>0</v>
      </c>
      <c r="BL140" s="18" t="s">
        <v>172</v>
      </c>
      <c r="BM140" s="231" t="s">
        <v>283</v>
      </c>
    </row>
    <row r="141" s="1" customFormat="1">
      <c r="B141" s="39"/>
      <c r="C141" s="40"/>
      <c r="D141" s="233" t="s">
        <v>174</v>
      </c>
      <c r="E141" s="40"/>
      <c r="F141" s="234" t="s">
        <v>284</v>
      </c>
      <c r="G141" s="40"/>
      <c r="H141" s="40"/>
      <c r="I141" s="146"/>
      <c r="J141" s="40"/>
      <c r="K141" s="40"/>
      <c r="L141" s="44"/>
      <c r="M141" s="235"/>
      <c r="N141" s="84"/>
      <c r="O141" s="84"/>
      <c r="P141" s="84"/>
      <c r="Q141" s="84"/>
      <c r="R141" s="84"/>
      <c r="S141" s="84"/>
      <c r="T141" s="85"/>
      <c r="AT141" s="18" t="s">
        <v>174</v>
      </c>
      <c r="AU141" s="18" t="s">
        <v>85</v>
      </c>
    </row>
    <row r="142" s="12" customFormat="1">
      <c r="B142" s="236"/>
      <c r="C142" s="237"/>
      <c r="D142" s="233" t="s">
        <v>176</v>
      </c>
      <c r="E142" s="238" t="s">
        <v>19</v>
      </c>
      <c r="F142" s="239" t="s">
        <v>680</v>
      </c>
      <c r="G142" s="237"/>
      <c r="H142" s="238" t="s">
        <v>19</v>
      </c>
      <c r="I142" s="240"/>
      <c r="J142" s="237"/>
      <c r="K142" s="237"/>
      <c r="L142" s="241"/>
      <c r="M142" s="242"/>
      <c r="N142" s="243"/>
      <c r="O142" s="243"/>
      <c r="P142" s="243"/>
      <c r="Q142" s="243"/>
      <c r="R142" s="243"/>
      <c r="S142" s="243"/>
      <c r="T142" s="244"/>
      <c r="AT142" s="245" t="s">
        <v>176</v>
      </c>
      <c r="AU142" s="245" t="s">
        <v>85</v>
      </c>
      <c r="AV142" s="12" t="s">
        <v>83</v>
      </c>
      <c r="AW142" s="12" t="s">
        <v>37</v>
      </c>
      <c r="AX142" s="12" t="s">
        <v>76</v>
      </c>
      <c r="AY142" s="245" t="s">
        <v>165</v>
      </c>
    </row>
    <row r="143" s="13" customFormat="1">
      <c r="B143" s="246"/>
      <c r="C143" s="247"/>
      <c r="D143" s="233" t="s">
        <v>176</v>
      </c>
      <c r="E143" s="248" t="s">
        <v>19</v>
      </c>
      <c r="F143" s="249" t="s">
        <v>681</v>
      </c>
      <c r="G143" s="247"/>
      <c r="H143" s="250">
        <v>523.04999999999995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AT143" s="256" t="s">
        <v>176</v>
      </c>
      <c r="AU143" s="256" t="s">
        <v>85</v>
      </c>
      <c r="AV143" s="13" t="s">
        <v>85</v>
      </c>
      <c r="AW143" s="13" t="s">
        <v>37</v>
      </c>
      <c r="AX143" s="13" t="s">
        <v>76</v>
      </c>
      <c r="AY143" s="256" t="s">
        <v>165</v>
      </c>
    </row>
    <row r="144" s="14" customFormat="1">
      <c r="B144" s="257"/>
      <c r="C144" s="258"/>
      <c r="D144" s="233" t="s">
        <v>176</v>
      </c>
      <c r="E144" s="259" t="s">
        <v>19</v>
      </c>
      <c r="F144" s="260" t="s">
        <v>181</v>
      </c>
      <c r="G144" s="258"/>
      <c r="H144" s="261">
        <v>523.04999999999995</v>
      </c>
      <c r="I144" s="262"/>
      <c r="J144" s="258"/>
      <c r="K144" s="258"/>
      <c r="L144" s="263"/>
      <c r="M144" s="264"/>
      <c r="N144" s="265"/>
      <c r="O144" s="265"/>
      <c r="P144" s="265"/>
      <c r="Q144" s="265"/>
      <c r="R144" s="265"/>
      <c r="S144" s="265"/>
      <c r="T144" s="266"/>
      <c r="AT144" s="267" t="s">
        <v>176</v>
      </c>
      <c r="AU144" s="267" t="s">
        <v>85</v>
      </c>
      <c r="AV144" s="14" t="s">
        <v>172</v>
      </c>
      <c r="AW144" s="14" t="s">
        <v>37</v>
      </c>
      <c r="AX144" s="14" t="s">
        <v>83</v>
      </c>
      <c r="AY144" s="267" t="s">
        <v>165</v>
      </c>
    </row>
    <row r="145" s="11" customFormat="1" ht="22.8" customHeight="1">
      <c r="B145" s="204"/>
      <c r="C145" s="205"/>
      <c r="D145" s="206" t="s">
        <v>75</v>
      </c>
      <c r="E145" s="218" t="s">
        <v>202</v>
      </c>
      <c r="F145" s="218" t="s">
        <v>445</v>
      </c>
      <c r="G145" s="205"/>
      <c r="H145" s="205"/>
      <c r="I145" s="208"/>
      <c r="J145" s="219">
        <f>BK145</f>
        <v>0</v>
      </c>
      <c r="K145" s="205"/>
      <c r="L145" s="210"/>
      <c r="M145" s="211"/>
      <c r="N145" s="212"/>
      <c r="O145" s="212"/>
      <c r="P145" s="213">
        <f>SUM(P146:P183)</f>
        <v>0</v>
      </c>
      <c r="Q145" s="212"/>
      <c r="R145" s="213">
        <f>SUM(R146:R183)</f>
        <v>0</v>
      </c>
      <c r="S145" s="212"/>
      <c r="T145" s="214">
        <f>SUM(T146:T183)</f>
        <v>0</v>
      </c>
      <c r="AR145" s="215" t="s">
        <v>83</v>
      </c>
      <c r="AT145" s="216" t="s">
        <v>75</v>
      </c>
      <c r="AU145" s="216" t="s">
        <v>83</v>
      </c>
      <c r="AY145" s="215" t="s">
        <v>165</v>
      </c>
      <c r="BK145" s="217">
        <f>SUM(BK146:BK183)</f>
        <v>0</v>
      </c>
    </row>
    <row r="146" s="1" customFormat="1" ht="16.5" customHeight="1">
      <c r="B146" s="39"/>
      <c r="C146" s="220" t="s">
        <v>240</v>
      </c>
      <c r="D146" s="220" t="s">
        <v>167</v>
      </c>
      <c r="E146" s="221" t="s">
        <v>682</v>
      </c>
      <c r="F146" s="222" t="s">
        <v>683</v>
      </c>
      <c r="G146" s="223" t="s">
        <v>170</v>
      </c>
      <c r="H146" s="224">
        <v>499.27499999999998</v>
      </c>
      <c r="I146" s="225"/>
      <c r="J146" s="226">
        <f>ROUND(I146*H146,2)</f>
        <v>0</v>
      </c>
      <c r="K146" s="222" t="s">
        <v>171</v>
      </c>
      <c r="L146" s="44"/>
      <c r="M146" s="227" t="s">
        <v>19</v>
      </c>
      <c r="N146" s="228" t="s">
        <v>47</v>
      </c>
      <c r="O146" s="84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AR146" s="231" t="s">
        <v>172</v>
      </c>
      <c r="AT146" s="231" t="s">
        <v>167</v>
      </c>
      <c r="AU146" s="231" t="s">
        <v>85</v>
      </c>
      <c r="AY146" s="18" t="s">
        <v>165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83</v>
      </c>
      <c r="BK146" s="232">
        <f>ROUND(I146*H146,2)</f>
        <v>0</v>
      </c>
      <c r="BL146" s="18" t="s">
        <v>172</v>
      </c>
      <c r="BM146" s="231" t="s">
        <v>684</v>
      </c>
    </row>
    <row r="147" s="1" customFormat="1">
      <c r="B147" s="39"/>
      <c r="C147" s="40"/>
      <c r="D147" s="233" t="s">
        <v>174</v>
      </c>
      <c r="E147" s="40"/>
      <c r="F147" s="234" t="s">
        <v>685</v>
      </c>
      <c r="G147" s="40"/>
      <c r="H147" s="40"/>
      <c r="I147" s="146"/>
      <c r="J147" s="40"/>
      <c r="K147" s="40"/>
      <c r="L147" s="44"/>
      <c r="M147" s="235"/>
      <c r="N147" s="84"/>
      <c r="O147" s="84"/>
      <c r="P147" s="84"/>
      <c r="Q147" s="84"/>
      <c r="R147" s="84"/>
      <c r="S147" s="84"/>
      <c r="T147" s="85"/>
      <c r="AT147" s="18" t="s">
        <v>174</v>
      </c>
      <c r="AU147" s="18" t="s">
        <v>85</v>
      </c>
    </row>
    <row r="148" s="12" customFormat="1">
      <c r="B148" s="236"/>
      <c r="C148" s="237"/>
      <c r="D148" s="233" t="s">
        <v>176</v>
      </c>
      <c r="E148" s="238" t="s">
        <v>19</v>
      </c>
      <c r="F148" s="239" t="s">
        <v>686</v>
      </c>
      <c r="G148" s="237"/>
      <c r="H148" s="238" t="s">
        <v>19</v>
      </c>
      <c r="I148" s="240"/>
      <c r="J148" s="237"/>
      <c r="K148" s="237"/>
      <c r="L148" s="241"/>
      <c r="M148" s="242"/>
      <c r="N148" s="243"/>
      <c r="O148" s="243"/>
      <c r="P148" s="243"/>
      <c r="Q148" s="243"/>
      <c r="R148" s="243"/>
      <c r="S148" s="243"/>
      <c r="T148" s="244"/>
      <c r="AT148" s="245" t="s">
        <v>176</v>
      </c>
      <c r="AU148" s="245" t="s">
        <v>85</v>
      </c>
      <c r="AV148" s="12" t="s">
        <v>83</v>
      </c>
      <c r="AW148" s="12" t="s">
        <v>37</v>
      </c>
      <c r="AX148" s="12" t="s">
        <v>76</v>
      </c>
      <c r="AY148" s="245" t="s">
        <v>165</v>
      </c>
    </row>
    <row r="149" s="13" customFormat="1">
      <c r="B149" s="246"/>
      <c r="C149" s="247"/>
      <c r="D149" s="233" t="s">
        <v>176</v>
      </c>
      <c r="E149" s="248" t="s">
        <v>19</v>
      </c>
      <c r="F149" s="249" t="s">
        <v>687</v>
      </c>
      <c r="G149" s="247"/>
      <c r="H149" s="250">
        <v>499.27499999999998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AT149" s="256" t="s">
        <v>176</v>
      </c>
      <c r="AU149" s="256" t="s">
        <v>85</v>
      </c>
      <c r="AV149" s="13" t="s">
        <v>85</v>
      </c>
      <c r="AW149" s="13" t="s">
        <v>37</v>
      </c>
      <c r="AX149" s="13" t="s">
        <v>76</v>
      </c>
      <c r="AY149" s="256" t="s">
        <v>165</v>
      </c>
    </row>
    <row r="150" s="14" customFormat="1">
      <c r="B150" s="257"/>
      <c r="C150" s="258"/>
      <c r="D150" s="233" t="s">
        <v>176</v>
      </c>
      <c r="E150" s="259" t="s">
        <v>19</v>
      </c>
      <c r="F150" s="260" t="s">
        <v>181</v>
      </c>
      <c r="G150" s="258"/>
      <c r="H150" s="261">
        <v>499.27499999999998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AT150" s="267" t="s">
        <v>176</v>
      </c>
      <c r="AU150" s="267" t="s">
        <v>85</v>
      </c>
      <c r="AV150" s="14" t="s">
        <v>172</v>
      </c>
      <c r="AW150" s="14" t="s">
        <v>37</v>
      </c>
      <c r="AX150" s="14" t="s">
        <v>83</v>
      </c>
      <c r="AY150" s="267" t="s">
        <v>165</v>
      </c>
    </row>
    <row r="151" s="1" customFormat="1" ht="16.5" customHeight="1">
      <c r="B151" s="39"/>
      <c r="C151" s="220" t="s">
        <v>247</v>
      </c>
      <c r="D151" s="220" t="s">
        <v>167</v>
      </c>
      <c r="E151" s="221" t="s">
        <v>688</v>
      </c>
      <c r="F151" s="222" t="s">
        <v>689</v>
      </c>
      <c r="G151" s="223" t="s">
        <v>170</v>
      </c>
      <c r="H151" s="224">
        <v>513.53999999999996</v>
      </c>
      <c r="I151" s="225"/>
      <c r="J151" s="226">
        <f>ROUND(I151*H151,2)</f>
        <v>0</v>
      </c>
      <c r="K151" s="222" t="s">
        <v>171</v>
      </c>
      <c r="L151" s="44"/>
      <c r="M151" s="227" t="s">
        <v>19</v>
      </c>
      <c r="N151" s="228" t="s">
        <v>47</v>
      </c>
      <c r="O151" s="84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AR151" s="231" t="s">
        <v>172</v>
      </c>
      <c r="AT151" s="231" t="s">
        <v>167</v>
      </c>
      <c r="AU151" s="231" t="s">
        <v>85</v>
      </c>
      <c r="AY151" s="18" t="s">
        <v>165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83</v>
      </c>
      <c r="BK151" s="232">
        <f>ROUND(I151*H151,2)</f>
        <v>0</v>
      </c>
      <c r="BL151" s="18" t="s">
        <v>172</v>
      </c>
      <c r="BM151" s="231" t="s">
        <v>690</v>
      </c>
    </row>
    <row r="152" s="1" customFormat="1">
      <c r="B152" s="39"/>
      <c r="C152" s="40"/>
      <c r="D152" s="233" t="s">
        <v>174</v>
      </c>
      <c r="E152" s="40"/>
      <c r="F152" s="234" t="s">
        <v>691</v>
      </c>
      <c r="G152" s="40"/>
      <c r="H152" s="40"/>
      <c r="I152" s="146"/>
      <c r="J152" s="40"/>
      <c r="K152" s="40"/>
      <c r="L152" s="44"/>
      <c r="M152" s="235"/>
      <c r="N152" s="84"/>
      <c r="O152" s="84"/>
      <c r="P152" s="84"/>
      <c r="Q152" s="84"/>
      <c r="R152" s="84"/>
      <c r="S152" s="84"/>
      <c r="T152" s="85"/>
      <c r="AT152" s="18" t="s">
        <v>174</v>
      </c>
      <c r="AU152" s="18" t="s">
        <v>85</v>
      </c>
    </row>
    <row r="153" s="12" customFormat="1">
      <c r="B153" s="236"/>
      <c r="C153" s="237"/>
      <c r="D153" s="233" t="s">
        <v>176</v>
      </c>
      <c r="E153" s="238" t="s">
        <v>19</v>
      </c>
      <c r="F153" s="239" t="s">
        <v>692</v>
      </c>
      <c r="G153" s="237"/>
      <c r="H153" s="238" t="s">
        <v>19</v>
      </c>
      <c r="I153" s="240"/>
      <c r="J153" s="237"/>
      <c r="K153" s="237"/>
      <c r="L153" s="241"/>
      <c r="M153" s="242"/>
      <c r="N153" s="243"/>
      <c r="O153" s="243"/>
      <c r="P153" s="243"/>
      <c r="Q153" s="243"/>
      <c r="R153" s="243"/>
      <c r="S153" s="243"/>
      <c r="T153" s="244"/>
      <c r="AT153" s="245" t="s">
        <v>176</v>
      </c>
      <c r="AU153" s="245" t="s">
        <v>85</v>
      </c>
      <c r="AV153" s="12" t="s">
        <v>83</v>
      </c>
      <c r="AW153" s="12" t="s">
        <v>37</v>
      </c>
      <c r="AX153" s="12" t="s">
        <v>76</v>
      </c>
      <c r="AY153" s="245" t="s">
        <v>165</v>
      </c>
    </row>
    <row r="154" s="13" customFormat="1">
      <c r="B154" s="246"/>
      <c r="C154" s="247"/>
      <c r="D154" s="233" t="s">
        <v>176</v>
      </c>
      <c r="E154" s="248" t="s">
        <v>19</v>
      </c>
      <c r="F154" s="249" t="s">
        <v>693</v>
      </c>
      <c r="G154" s="247"/>
      <c r="H154" s="250">
        <v>513.53999999999996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AT154" s="256" t="s">
        <v>176</v>
      </c>
      <c r="AU154" s="256" t="s">
        <v>85</v>
      </c>
      <c r="AV154" s="13" t="s">
        <v>85</v>
      </c>
      <c r="AW154" s="13" t="s">
        <v>37</v>
      </c>
      <c r="AX154" s="13" t="s">
        <v>76</v>
      </c>
      <c r="AY154" s="256" t="s">
        <v>165</v>
      </c>
    </row>
    <row r="155" s="14" customFormat="1">
      <c r="B155" s="257"/>
      <c r="C155" s="258"/>
      <c r="D155" s="233" t="s">
        <v>176</v>
      </c>
      <c r="E155" s="259" t="s">
        <v>19</v>
      </c>
      <c r="F155" s="260" t="s">
        <v>181</v>
      </c>
      <c r="G155" s="258"/>
      <c r="H155" s="261">
        <v>513.53999999999996</v>
      </c>
      <c r="I155" s="262"/>
      <c r="J155" s="258"/>
      <c r="K155" s="258"/>
      <c r="L155" s="263"/>
      <c r="M155" s="264"/>
      <c r="N155" s="265"/>
      <c r="O155" s="265"/>
      <c r="P155" s="265"/>
      <c r="Q155" s="265"/>
      <c r="R155" s="265"/>
      <c r="S155" s="265"/>
      <c r="T155" s="266"/>
      <c r="AT155" s="267" t="s">
        <v>176</v>
      </c>
      <c r="AU155" s="267" t="s">
        <v>85</v>
      </c>
      <c r="AV155" s="14" t="s">
        <v>172</v>
      </c>
      <c r="AW155" s="14" t="s">
        <v>37</v>
      </c>
      <c r="AX155" s="14" t="s">
        <v>83</v>
      </c>
      <c r="AY155" s="267" t="s">
        <v>165</v>
      </c>
    </row>
    <row r="156" s="1" customFormat="1" ht="16.5" customHeight="1">
      <c r="B156" s="39"/>
      <c r="C156" s="220" t="s">
        <v>254</v>
      </c>
      <c r="D156" s="220" t="s">
        <v>167</v>
      </c>
      <c r="E156" s="221" t="s">
        <v>694</v>
      </c>
      <c r="F156" s="222" t="s">
        <v>695</v>
      </c>
      <c r="G156" s="223" t="s">
        <v>170</v>
      </c>
      <c r="H156" s="224">
        <v>475.5</v>
      </c>
      <c r="I156" s="225"/>
      <c r="J156" s="226">
        <f>ROUND(I156*H156,2)</f>
        <v>0</v>
      </c>
      <c r="K156" s="222" t="s">
        <v>171</v>
      </c>
      <c r="L156" s="44"/>
      <c r="M156" s="227" t="s">
        <v>19</v>
      </c>
      <c r="N156" s="228" t="s">
        <v>47</v>
      </c>
      <c r="O156" s="84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AR156" s="231" t="s">
        <v>172</v>
      </c>
      <c r="AT156" s="231" t="s">
        <v>167</v>
      </c>
      <c r="AU156" s="231" t="s">
        <v>85</v>
      </c>
      <c r="AY156" s="18" t="s">
        <v>165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83</v>
      </c>
      <c r="BK156" s="232">
        <f>ROUND(I156*H156,2)</f>
        <v>0</v>
      </c>
      <c r="BL156" s="18" t="s">
        <v>172</v>
      </c>
      <c r="BM156" s="231" t="s">
        <v>696</v>
      </c>
    </row>
    <row r="157" s="1" customFormat="1">
      <c r="B157" s="39"/>
      <c r="C157" s="40"/>
      <c r="D157" s="233" t="s">
        <v>174</v>
      </c>
      <c r="E157" s="40"/>
      <c r="F157" s="234" t="s">
        <v>697</v>
      </c>
      <c r="G157" s="40"/>
      <c r="H157" s="40"/>
      <c r="I157" s="146"/>
      <c r="J157" s="40"/>
      <c r="K157" s="40"/>
      <c r="L157" s="44"/>
      <c r="M157" s="235"/>
      <c r="N157" s="84"/>
      <c r="O157" s="84"/>
      <c r="P157" s="84"/>
      <c r="Q157" s="84"/>
      <c r="R157" s="84"/>
      <c r="S157" s="84"/>
      <c r="T157" s="85"/>
      <c r="AT157" s="18" t="s">
        <v>174</v>
      </c>
      <c r="AU157" s="18" t="s">
        <v>85</v>
      </c>
    </row>
    <row r="158" s="12" customFormat="1">
      <c r="B158" s="236"/>
      <c r="C158" s="237"/>
      <c r="D158" s="233" t="s">
        <v>176</v>
      </c>
      <c r="E158" s="238" t="s">
        <v>19</v>
      </c>
      <c r="F158" s="239" t="s">
        <v>698</v>
      </c>
      <c r="G158" s="237"/>
      <c r="H158" s="238" t="s">
        <v>19</v>
      </c>
      <c r="I158" s="240"/>
      <c r="J158" s="237"/>
      <c r="K158" s="237"/>
      <c r="L158" s="241"/>
      <c r="M158" s="242"/>
      <c r="N158" s="243"/>
      <c r="O158" s="243"/>
      <c r="P158" s="243"/>
      <c r="Q158" s="243"/>
      <c r="R158" s="243"/>
      <c r="S158" s="243"/>
      <c r="T158" s="244"/>
      <c r="AT158" s="245" t="s">
        <v>176</v>
      </c>
      <c r="AU158" s="245" t="s">
        <v>85</v>
      </c>
      <c r="AV158" s="12" t="s">
        <v>83</v>
      </c>
      <c r="AW158" s="12" t="s">
        <v>37</v>
      </c>
      <c r="AX158" s="12" t="s">
        <v>76</v>
      </c>
      <c r="AY158" s="245" t="s">
        <v>165</v>
      </c>
    </row>
    <row r="159" s="13" customFormat="1">
      <c r="B159" s="246"/>
      <c r="C159" s="247"/>
      <c r="D159" s="233" t="s">
        <v>176</v>
      </c>
      <c r="E159" s="248" t="s">
        <v>19</v>
      </c>
      <c r="F159" s="249" t="s">
        <v>699</v>
      </c>
      <c r="G159" s="247"/>
      <c r="H159" s="250">
        <v>349.69999999999999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AT159" s="256" t="s">
        <v>176</v>
      </c>
      <c r="AU159" s="256" t="s">
        <v>85</v>
      </c>
      <c r="AV159" s="13" t="s">
        <v>85</v>
      </c>
      <c r="AW159" s="13" t="s">
        <v>37</v>
      </c>
      <c r="AX159" s="13" t="s">
        <v>76</v>
      </c>
      <c r="AY159" s="256" t="s">
        <v>165</v>
      </c>
    </row>
    <row r="160" s="12" customFormat="1">
      <c r="B160" s="236"/>
      <c r="C160" s="237"/>
      <c r="D160" s="233" t="s">
        <v>176</v>
      </c>
      <c r="E160" s="238" t="s">
        <v>19</v>
      </c>
      <c r="F160" s="239" t="s">
        <v>700</v>
      </c>
      <c r="G160" s="237"/>
      <c r="H160" s="238" t="s">
        <v>19</v>
      </c>
      <c r="I160" s="240"/>
      <c r="J160" s="237"/>
      <c r="K160" s="237"/>
      <c r="L160" s="241"/>
      <c r="M160" s="242"/>
      <c r="N160" s="243"/>
      <c r="O160" s="243"/>
      <c r="P160" s="243"/>
      <c r="Q160" s="243"/>
      <c r="R160" s="243"/>
      <c r="S160" s="243"/>
      <c r="T160" s="244"/>
      <c r="AT160" s="245" t="s">
        <v>176</v>
      </c>
      <c r="AU160" s="245" t="s">
        <v>85</v>
      </c>
      <c r="AV160" s="12" t="s">
        <v>83</v>
      </c>
      <c r="AW160" s="12" t="s">
        <v>37</v>
      </c>
      <c r="AX160" s="12" t="s">
        <v>76</v>
      </c>
      <c r="AY160" s="245" t="s">
        <v>165</v>
      </c>
    </row>
    <row r="161" s="13" customFormat="1">
      <c r="B161" s="246"/>
      <c r="C161" s="247"/>
      <c r="D161" s="233" t="s">
        <v>176</v>
      </c>
      <c r="E161" s="248" t="s">
        <v>19</v>
      </c>
      <c r="F161" s="249" t="s">
        <v>701</v>
      </c>
      <c r="G161" s="247"/>
      <c r="H161" s="250">
        <v>125.8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AT161" s="256" t="s">
        <v>176</v>
      </c>
      <c r="AU161" s="256" t="s">
        <v>85</v>
      </c>
      <c r="AV161" s="13" t="s">
        <v>85</v>
      </c>
      <c r="AW161" s="13" t="s">
        <v>37</v>
      </c>
      <c r="AX161" s="13" t="s">
        <v>76</v>
      </c>
      <c r="AY161" s="256" t="s">
        <v>165</v>
      </c>
    </row>
    <row r="162" s="14" customFormat="1">
      <c r="B162" s="257"/>
      <c r="C162" s="258"/>
      <c r="D162" s="233" t="s">
        <v>176</v>
      </c>
      <c r="E162" s="259" t="s">
        <v>19</v>
      </c>
      <c r="F162" s="260" t="s">
        <v>181</v>
      </c>
      <c r="G162" s="258"/>
      <c r="H162" s="261">
        <v>475.5</v>
      </c>
      <c r="I162" s="262"/>
      <c r="J162" s="258"/>
      <c r="K162" s="258"/>
      <c r="L162" s="263"/>
      <c r="M162" s="264"/>
      <c r="N162" s="265"/>
      <c r="O162" s="265"/>
      <c r="P162" s="265"/>
      <c r="Q162" s="265"/>
      <c r="R162" s="265"/>
      <c r="S162" s="265"/>
      <c r="T162" s="266"/>
      <c r="AT162" s="267" t="s">
        <v>176</v>
      </c>
      <c r="AU162" s="267" t="s">
        <v>85</v>
      </c>
      <c r="AV162" s="14" t="s">
        <v>172</v>
      </c>
      <c r="AW162" s="14" t="s">
        <v>37</v>
      </c>
      <c r="AX162" s="14" t="s">
        <v>83</v>
      </c>
      <c r="AY162" s="267" t="s">
        <v>165</v>
      </c>
    </row>
    <row r="163" s="1" customFormat="1" ht="16.5" customHeight="1">
      <c r="B163" s="39"/>
      <c r="C163" s="220" t="s">
        <v>261</v>
      </c>
      <c r="D163" s="220" t="s">
        <v>167</v>
      </c>
      <c r="E163" s="221" t="s">
        <v>702</v>
      </c>
      <c r="F163" s="222" t="s">
        <v>703</v>
      </c>
      <c r="G163" s="223" t="s">
        <v>170</v>
      </c>
      <c r="H163" s="224">
        <v>475.5</v>
      </c>
      <c r="I163" s="225"/>
      <c r="J163" s="226">
        <f>ROUND(I163*H163,2)</f>
        <v>0</v>
      </c>
      <c r="K163" s="222" t="s">
        <v>171</v>
      </c>
      <c r="L163" s="44"/>
      <c r="M163" s="227" t="s">
        <v>19</v>
      </c>
      <c r="N163" s="228" t="s">
        <v>47</v>
      </c>
      <c r="O163" s="84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AR163" s="231" t="s">
        <v>172</v>
      </c>
      <c r="AT163" s="231" t="s">
        <v>167</v>
      </c>
      <c r="AU163" s="231" t="s">
        <v>85</v>
      </c>
      <c r="AY163" s="18" t="s">
        <v>165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83</v>
      </c>
      <c r="BK163" s="232">
        <f>ROUND(I163*H163,2)</f>
        <v>0</v>
      </c>
      <c r="BL163" s="18" t="s">
        <v>172</v>
      </c>
      <c r="BM163" s="231" t="s">
        <v>704</v>
      </c>
    </row>
    <row r="164" s="1" customFormat="1">
      <c r="B164" s="39"/>
      <c r="C164" s="40"/>
      <c r="D164" s="233" t="s">
        <v>174</v>
      </c>
      <c r="E164" s="40"/>
      <c r="F164" s="234" t="s">
        <v>705</v>
      </c>
      <c r="G164" s="40"/>
      <c r="H164" s="40"/>
      <c r="I164" s="146"/>
      <c r="J164" s="40"/>
      <c r="K164" s="40"/>
      <c r="L164" s="44"/>
      <c r="M164" s="235"/>
      <c r="N164" s="84"/>
      <c r="O164" s="84"/>
      <c r="P164" s="84"/>
      <c r="Q164" s="84"/>
      <c r="R164" s="84"/>
      <c r="S164" s="84"/>
      <c r="T164" s="85"/>
      <c r="AT164" s="18" t="s">
        <v>174</v>
      </c>
      <c r="AU164" s="18" t="s">
        <v>85</v>
      </c>
    </row>
    <row r="165" s="12" customFormat="1">
      <c r="B165" s="236"/>
      <c r="C165" s="237"/>
      <c r="D165" s="233" t="s">
        <v>176</v>
      </c>
      <c r="E165" s="238" t="s">
        <v>19</v>
      </c>
      <c r="F165" s="239" t="s">
        <v>698</v>
      </c>
      <c r="G165" s="237"/>
      <c r="H165" s="238" t="s">
        <v>19</v>
      </c>
      <c r="I165" s="240"/>
      <c r="J165" s="237"/>
      <c r="K165" s="237"/>
      <c r="L165" s="241"/>
      <c r="M165" s="242"/>
      <c r="N165" s="243"/>
      <c r="O165" s="243"/>
      <c r="P165" s="243"/>
      <c r="Q165" s="243"/>
      <c r="R165" s="243"/>
      <c r="S165" s="243"/>
      <c r="T165" s="244"/>
      <c r="AT165" s="245" t="s">
        <v>176</v>
      </c>
      <c r="AU165" s="245" t="s">
        <v>85</v>
      </c>
      <c r="AV165" s="12" t="s">
        <v>83</v>
      </c>
      <c r="AW165" s="12" t="s">
        <v>37</v>
      </c>
      <c r="AX165" s="12" t="s">
        <v>76</v>
      </c>
      <c r="AY165" s="245" t="s">
        <v>165</v>
      </c>
    </row>
    <row r="166" s="13" customFormat="1">
      <c r="B166" s="246"/>
      <c r="C166" s="247"/>
      <c r="D166" s="233" t="s">
        <v>176</v>
      </c>
      <c r="E166" s="248" t="s">
        <v>19</v>
      </c>
      <c r="F166" s="249" t="s">
        <v>699</v>
      </c>
      <c r="G166" s="247"/>
      <c r="H166" s="250">
        <v>349.69999999999999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AT166" s="256" t="s">
        <v>176</v>
      </c>
      <c r="AU166" s="256" t="s">
        <v>85</v>
      </c>
      <c r="AV166" s="13" t="s">
        <v>85</v>
      </c>
      <c r="AW166" s="13" t="s">
        <v>37</v>
      </c>
      <c r="AX166" s="13" t="s">
        <v>76</v>
      </c>
      <c r="AY166" s="256" t="s">
        <v>165</v>
      </c>
    </row>
    <row r="167" s="12" customFormat="1">
      <c r="B167" s="236"/>
      <c r="C167" s="237"/>
      <c r="D167" s="233" t="s">
        <v>176</v>
      </c>
      <c r="E167" s="238" t="s">
        <v>19</v>
      </c>
      <c r="F167" s="239" t="s">
        <v>700</v>
      </c>
      <c r="G167" s="237"/>
      <c r="H167" s="238" t="s">
        <v>19</v>
      </c>
      <c r="I167" s="240"/>
      <c r="J167" s="237"/>
      <c r="K167" s="237"/>
      <c r="L167" s="241"/>
      <c r="M167" s="242"/>
      <c r="N167" s="243"/>
      <c r="O167" s="243"/>
      <c r="P167" s="243"/>
      <c r="Q167" s="243"/>
      <c r="R167" s="243"/>
      <c r="S167" s="243"/>
      <c r="T167" s="244"/>
      <c r="AT167" s="245" t="s">
        <v>176</v>
      </c>
      <c r="AU167" s="245" t="s">
        <v>85</v>
      </c>
      <c r="AV167" s="12" t="s">
        <v>83</v>
      </c>
      <c r="AW167" s="12" t="s">
        <v>37</v>
      </c>
      <c r="AX167" s="12" t="s">
        <v>76</v>
      </c>
      <c r="AY167" s="245" t="s">
        <v>165</v>
      </c>
    </row>
    <row r="168" s="13" customFormat="1">
      <c r="B168" s="246"/>
      <c r="C168" s="247"/>
      <c r="D168" s="233" t="s">
        <v>176</v>
      </c>
      <c r="E168" s="248" t="s">
        <v>19</v>
      </c>
      <c r="F168" s="249" t="s">
        <v>701</v>
      </c>
      <c r="G168" s="247"/>
      <c r="H168" s="250">
        <v>125.8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AT168" s="256" t="s">
        <v>176</v>
      </c>
      <c r="AU168" s="256" t="s">
        <v>85</v>
      </c>
      <c r="AV168" s="13" t="s">
        <v>85</v>
      </c>
      <c r="AW168" s="13" t="s">
        <v>37</v>
      </c>
      <c r="AX168" s="13" t="s">
        <v>76</v>
      </c>
      <c r="AY168" s="256" t="s">
        <v>165</v>
      </c>
    </row>
    <row r="169" s="14" customFormat="1">
      <c r="B169" s="257"/>
      <c r="C169" s="258"/>
      <c r="D169" s="233" t="s">
        <v>176</v>
      </c>
      <c r="E169" s="259" t="s">
        <v>19</v>
      </c>
      <c r="F169" s="260" t="s">
        <v>181</v>
      </c>
      <c r="G169" s="258"/>
      <c r="H169" s="261">
        <v>475.5</v>
      </c>
      <c r="I169" s="262"/>
      <c r="J169" s="258"/>
      <c r="K169" s="258"/>
      <c r="L169" s="263"/>
      <c r="M169" s="264"/>
      <c r="N169" s="265"/>
      <c r="O169" s="265"/>
      <c r="P169" s="265"/>
      <c r="Q169" s="265"/>
      <c r="R169" s="265"/>
      <c r="S169" s="265"/>
      <c r="T169" s="266"/>
      <c r="AT169" s="267" t="s">
        <v>176</v>
      </c>
      <c r="AU169" s="267" t="s">
        <v>85</v>
      </c>
      <c r="AV169" s="14" t="s">
        <v>172</v>
      </c>
      <c r="AW169" s="14" t="s">
        <v>37</v>
      </c>
      <c r="AX169" s="14" t="s">
        <v>83</v>
      </c>
      <c r="AY169" s="267" t="s">
        <v>165</v>
      </c>
    </row>
    <row r="170" s="1" customFormat="1" ht="16.5" customHeight="1">
      <c r="B170" s="39"/>
      <c r="C170" s="220" t="s">
        <v>267</v>
      </c>
      <c r="D170" s="220" t="s">
        <v>167</v>
      </c>
      <c r="E170" s="221" t="s">
        <v>706</v>
      </c>
      <c r="F170" s="222" t="s">
        <v>707</v>
      </c>
      <c r="G170" s="223" t="s">
        <v>170</v>
      </c>
      <c r="H170" s="224">
        <v>475.5</v>
      </c>
      <c r="I170" s="225"/>
      <c r="J170" s="226">
        <f>ROUND(I170*H170,2)</f>
        <v>0</v>
      </c>
      <c r="K170" s="222" t="s">
        <v>171</v>
      </c>
      <c r="L170" s="44"/>
      <c r="M170" s="227" t="s">
        <v>19</v>
      </c>
      <c r="N170" s="228" t="s">
        <v>47</v>
      </c>
      <c r="O170" s="84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AR170" s="231" t="s">
        <v>172</v>
      </c>
      <c r="AT170" s="231" t="s">
        <v>167</v>
      </c>
      <c r="AU170" s="231" t="s">
        <v>85</v>
      </c>
      <c r="AY170" s="18" t="s">
        <v>165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8" t="s">
        <v>83</v>
      </c>
      <c r="BK170" s="232">
        <f>ROUND(I170*H170,2)</f>
        <v>0</v>
      </c>
      <c r="BL170" s="18" t="s">
        <v>172</v>
      </c>
      <c r="BM170" s="231" t="s">
        <v>708</v>
      </c>
    </row>
    <row r="171" s="1" customFormat="1">
      <c r="B171" s="39"/>
      <c r="C171" s="40"/>
      <c r="D171" s="233" t="s">
        <v>174</v>
      </c>
      <c r="E171" s="40"/>
      <c r="F171" s="234" t="s">
        <v>709</v>
      </c>
      <c r="G171" s="40"/>
      <c r="H171" s="40"/>
      <c r="I171" s="146"/>
      <c r="J171" s="40"/>
      <c r="K171" s="40"/>
      <c r="L171" s="44"/>
      <c r="M171" s="235"/>
      <c r="N171" s="84"/>
      <c r="O171" s="84"/>
      <c r="P171" s="84"/>
      <c r="Q171" s="84"/>
      <c r="R171" s="84"/>
      <c r="S171" s="84"/>
      <c r="T171" s="85"/>
      <c r="AT171" s="18" t="s">
        <v>174</v>
      </c>
      <c r="AU171" s="18" t="s">
        <v>85</v>
      </c>
    </row>
    <row r="172" s="12" customFormat="1">
      <c r="B172" s="236"/>
      <c r="C172" s="237"/>
      <c r="D172" s="233" t="s">
        <v>176</v>
      </c>
      <c r="E172" s="238" t="s">
        <v>19</v>
      </c>
      <c r="F172" s="239" t="s">
        <v>698</v>
      </c>
      <c r="G172" s="237"/>
      <c r="H172" s="238" t="s">
        <v>19</v>
      </c>
      <c r="I172" s="240"/>
      <c r="J172" s="237"/>
      <c r="K172" s="237"/>
      <c r="L172" s="241"/>
      <c r="M172" s="242"/>
      <c r="N172" s="243"/>
      <c r="O172" s="243"/>
      <c r="P172" s="243"/>
      <c r="Q172" s="243"/>
      <c r="R172" s="243"/>
      <c r="S172" s="243"/>
      <c r="T172" s="244"/>
      <c r="AT172" s="245" t="s">
        <v>176</v>
      </c>
      <c r="AU172" s="245" t="s">
        <v>85</v>
      </c>
      <c r="AV172" s="12" t="s">
        <v>83</v>
      </c>
      <c r="AW172" s="12" t="s">
        <v>37</v>
      </c>
      <c r="AX172" s="12" t="s">
        <v>76</v>
      </c>
      <c r="AY172" s="245" t="s">
        <v>165</v>
      </c>
    </row>
    <row r="173" s="13" customFormat="1">
      <c r="B173" s="246"/>
      <c r="C173" s="247"/>
      <c r="D173" s="233" t="s">
        <v>176</v>
      </c>
      <c r="E173" s="248" t="s">
        <v>19</v>
      </c>
      <c r="F173" s="249" t="s">
        <v>699</v>
      </c>
      <c r="G173" s="247"/>
      <c r="H173" s="250">
        <v>349.69999999999999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AT173" s="256" t="s">
        <v>176</v>
      </c>
      <c r="AU173" s="256" t="s">
        <v>85</v>
      </c>
      <c r="AV173" s="13" t="s">
        <v>85</v>
      </c>
      <c r="AW173" s="13" t="s">
        <v>37</v>
      </c>
      <c r="AX173" s="13" t="s">
        <v>76</v>
      </c>
      <c r="AY173" s="256" t="s">
        <v>165</v>
      </c>
    </row>
    <row r="174" s="12" customFormat="1">
      <c r="B174" s="236"/>
      <c r="C174" s="237"/>
      <c r="D174" s="233" t="s">
        <v>176</v>
      </c>
      <c r="E174" s="238" t="s">
        <v>19</v>
      </c>
      <c r="F174" s="239" t="s">
        <v>700</v>
      </c>
      <c r="G174" s="237"/>
      <c r="H174" s="238" t="s">
        <v>19</v>
      </c>
      <c r="I174" s="240"/>
      <c r="J174" s="237"/>
      <c r="K174" s="237"/>
      <c r="L174" s="241"/>
      <c r="M174" s="242"/>
      <c r="N174" s="243"/>
      <c r="O174" s="243"/>
      <c r="P174" s="243"/>
      <c r="Q174" s="243"/>
      <c r="R174" s="243"/>
      <c r="S174" s="243"/>
      <c r="T174" s="244"/>
      <c r="AT174" s="245" t="s">
        <v>176</v>
      </c>
      <c r="AU174" s="245" t="s">
        <v>85</v>
      </c>
      <c r="AV174" s="12" t="s">
        <v>83</v>
      </c>
      <c r="AW174" s="12" t="s">
        <v>37</v>
      </c>
      <c r="AX174" s="12" t="s">
        <v>76</v>
      </c>
      <c r="AY174" s="245" t="s">
        <v>165</v>
      </c>
    </row>
    <row r="175" s="13" customFormat="1">
      <c r="B175" s="246"/>
      <c r="C175" s="247"/>
      <c r="D175" s="233" t="s">
        <v>176</v>
      </c>
      <c r="E175" s="248" t="s">
        <v>19</v>
      </c>
      <c r="F175" s="249" t="s">
        <v>701</v>
      </c>
      <c r="G175" s="247"/>
      <c r="H175" s="250">
        <v>125.8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AT175" s="256" t="s">
        <v>176</v>
      </c>
      <c r="AU175" s="256" t="s">
        <v>85</v>
      </c>
      <c r="AV175" s="13" t="s">
        <v>85</v>
      </c>
      <c r="AW175" s="13" t="s">
        <v>37</v>
      </c>
      <c r="AX175" s="13" t="s">
        <v>76</v>
      </c>
      <c r="AY175" s="256" t="s">
        <v>165</v>
      </c>
    </row>
    <row r="176" s="14" customFormat="1">
      <c r="B176" s="257"/>
      <c r="C176" s="258"/>
      <c r="D176" s="233" t="s">
        <v>176</v>
      </c>
      <c r="E176" s="259" t="s">
        <v>19</v>
      </c>
      <c r="F176" s="260" t="s">
        <v>181</v>
      </c>
      <c r="G176" s="258"/>
      <c r="H176" s="261">
        <v>475.5</v>
      </c>
      <c r="I176" s="262"/>
      <c r="J176" s="258"/>
      <c r="K176" s="258"/>
      <c r="L176" s="263"/>
      <c r="M176" s="264"/>
      <c r="N176" s="265"/>
      <c r="O176" s="265"/>
      <c r="P176" s="265"/>
      <c r="Q176" s="265"/>
      <c r="R176" s="265"/>
      <c r="S176" s="265"/>
      <c r="T176" s="266"/>
      <c r="AT176" s="267" t="s">
        <v>176</v>
      </c>
      <c r="AU176" s="267" t="s">
        <v>85</v>
      </c>
      <c r="AV176" s="14" t="s">
        <v>172</v>
      </c>
      <c r="AW176" s="14" t="s">
        <v>37</v>
      </c>
      <c r="AX176" s="14" t="s">
        <v>83</v>
      </c>
      <c r="AY176" s="267" t="s">
        <v>165</v>
      </c>
    </row>
    <row r="177" s="1" customFormat="1" ht="16.5" customHeight="1">
      <c r="B177" s="39"/>
      <c r="C177" s="220" t="s">
        <v>8</v>
      </c>
      <c r="D177" s="220" t="s">
        <v>167</v>
      </c>
      <c r="E177" s="221" t="s">
        <v>710</v>
      </c>
      <c r="F177" s="222" t="s">
        <v>711</v>
      </c>
      <c r="G177" s="223" t="s">
        <v>170</v>
      </c>
      <c r="H177" s="224">
        <v>475.5</v>
      </c>
      <c r="I177" s="225"/>
      <c r="J177" s="226">
        <f>ROUND(I177*H177,2)</f>
        <v>0</v>
      </c>
      <c r="K177" s="222" t="s">
        <v>171</v>
      </c>
      <c r="L177" s="44"/>
      <c r="M177" s="227" t="s">
        <v>19</v>
      </c>
      <c r="N177" s="228" t="s">
        <v>47</v>
      </c>
      <c r="O177" s="84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AR177" s="231" t="s">
        <v>172</v>
      </c>
      <c r="AT177" s="231" t="s">
        <v>167</v>
      </c>
      <c r="AU177" s="231" t="s">
        <v>85</v>
      </c>
      <c r="AY177" s="18" t="s">
        <v>165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83</v>
      </c>
      <c r="BK177" s="232">
        <f>ROUND(I177*H177,2)</f>
        <v>0</v>
      </c>
      <c r="BL177" s="18" t="s">
        <v>172</v>
      </c>
      <c r="BM177" s="231" t="s">
        <v>712</v>
      </c>
    </row>
    <row r="178" s="1" customFormat="1">
      <c r="B178" s="39"/>
      <c r="C178" s="40"/>
      <c r="D178" s="233" t="s">
        <v>174</v>
      </c>
      <c r="E178" s="40"/>
      <c r="F178" s="234" t="s">
        <v>713</v>
      </c>
      <c r="G178" s="40"/>
      <c r="H178" s="40"/>
      <c r="I178" s="146"/>
      <c r="J178" s="40"/>
      <c r="K178" s="40"/>
      <c r="L178" s="44"/>
      <c r="M178" s="235"/>
      <c r="N178" s="84"/>
      <c r="O178" s="84"/>
      <c r="P178" s="84"/>
      <c r="Q178" s="84"/>
      <c r="R178" s="84"/>
      <c r="S178" s="84"/>
      <c r="T178" s="85"/>
      <c r="AT178" s="18" t="s">
        <v>174</v>
      </c>
      <c r="AU178" s="18" t="s">
        <v>85</v>
      </c>
    </row>
    <row r="179" s="12" customFormat="1">
      <c r="B179" s="236"/>
      <c r="C179" s="237"/>
      <c r="D179" s="233" t="s">
        <v>176</v>
      </c>
      <c r="E179" s="238" t="s">
        <v>19</v>
      </c>
      <c r="F179" s="239" t="s">
        <v>714</v>
      </c>
      <c r="G179" s="237"/>
      <c r="H179" s="238" t="s">
        <v>19</v>
      </c>
      <c r="I179" s="240"/>
      <c r="J179" s="237"/>
      <c r="K179" s="237"/>
      <c r="L179" s="241"/>
      <c r="M179" s="242"/>
      <c r="N179" s="243"/>
      <c r="O179" s="243"/>
      <c r="P179" s="243"/>
      <c r="Q179" s="243"/>
      <c r="R179" s="243"/>
      <c r="S179" s="243"/>
      <c r="T179" s="244"/>
      <c r="AT179" s="245" t="s">
        <v>176</v>
      </c>
      <c r="AU179" s="245" t="s">
        <v>85</v>
      </c>
      <c r="AV179" s="12" t="s">
        <v>83</v>
      </c>
      <c r="AW179" s="12" t="s">
        <v>37</v>
      </c>
      <c r="AX179" s="12" t="s">
        <v>76</v>
      </c>
      <c r="AY179" s="245" t="s">
        <v>165</v>
      </c>
    </row>
    <row r="180" s="13" customFormat="1">
      <c r="B180" s="246"/>
      <c r="C180" s="247"/>
      <c r="D180" s="233" t="s">
        <v>176</v>
      </c>
      <c r="E180" s="248" t="s">
        <v>19</v>
      </c>
      <c r="F180" s="249" t="s">
        <v>699</v>
      </c>
      <c r="G180" s="247"/>
      <c r="H180" s="250">
        <v>349.69999999999999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AT180" s="256" t="s">
        <v>176</v>
      </c>
      <c r="AU180" s="256" t="s">
        <v>85</v>
      </c>
      <c r="AV180" s="13" t="s">
        <v>85</v>
      </c>
      <c r="AW180" s="13" t="s">
        <v>37</v>
      </c>
      <c r="AX180" s="13" t="s">
        <v>76</v>
      </c>
      <c r="AY180" s="256" t="s">
        <v>165</v>
      </c>
    </row>
    <row r="181" s="12" customFormat="1">
      <c r="B181" s="236"/>
      <c r="C181" s="237"/>
      <c r="D181" s="233" t="s">
        <v>176</v>
      </c>
      <c r="E181" s="238" t="s">
        <v>19</v>
      </c>
      <c r="F181" s="239" t="s">
        <v>700</v>
      </c>
      <c r="G181" s="237"/>
      <c r="H181" s="238" t="s">
        <v>19</v>
      </c>
      <c r="I181" s="240"/>
      <c r="J181" s="237"/>
      <c r="K181" s="237"/>
      <c r="L181" s="241"/>
      <c r="M181" s="242"/>
      <c r="N181" s="243"/>
      <c r="O181" s="243"/>
      <c r="P181" s="243"/>
      <c r="Q181" s="243"/>
      <c r="R181" s="243"/>
      <c r="S181" s="243"/>
      <c r="T181" s="244"/>
      <c r="AT181" s="245" t="s">
        <v>176</v>
      </c>
      <c r="AU181" s="245" t="s">
        <v>85</v>
      </c>
      <c r="AV181" s="12" t="s">
        <v>83</v>
      </c>
      <c r="AW181" s="12" t="s">
        <v>37</v>
      </c>
      <c r="AX181" s="12" t="s">
        <v>76</v>
      </c>
      <c r="AY181" s="245" t="s">
        <v>165</v>
      </c>
    </row>
    <row r="182" s="13" customFormat="1">
      <c r="B182" s="246"/>
      <c r="C182" s="247"/>
      <c r="D182" s="233" t="s">
        <v>176</v>
      </c>
      <c r="E182" s="248" t="s">
        <v>19</v>
      </c>
      <c r="F182" s="249" t="s">
        <v>701</v>
      </c>
      <c r="G182" s="247"/>
      <c r="H182" s="250">
        <v>125.8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AT182" s="256" t="s">
        <v>176</v>
      </c>
      <c r="AU182" s="256" t="s">
        <v>85</v>
      </c>
      <c r="AV182" s="13" t="s">
        <v>85</v>
      </c>
      <c r="AW182" s="13" t="s">
        <v>37</v>
      </c>
      <c r="AX182" s="13" t="s">
        <v>76</v>
      </c>
      <c r="AY182" s="256" t="s">
        <v>165</v>
      </c>
    </row>
    <row r="183" s="14" customFormat="1">
      <c r="B183" s="257"/>
      <c r="C183" s="258"/>
      <c r="D183" s="233" t="s">
        <v>176</v>
      </c>
      <c r="E183" s="259" t="s">
        <v>19</v>
      </c>
      <c r="F183" s="260" t="s">
        <v>181</v>
      </c>
      <c r="G183" s="258"/>
      <c r="H183" s="261">
        <v>475.5</v>
      </c>
      <c r="I183" s="262"/>
      <c r="J183" s="258"/>
      <c r="K183" s="258"/>
      <c r="L183" s="263"/>
      <c r="M183" s="264"/>
      <c r="N183" s="265"/>
      <c r="O183" s="265"/>
      <c r="P183" s="265"/>
      <c r="Q183" s="265"/>
      <c r="R183" s="265"/>
      <c r="S183" s="265"/>
      <c r="T183" s="266"/>
      <c r="AT183" s="267" t="s">
        <v>176</v>
      </c>
      <c r="AU183" s="267" t="s">
        <v>85</v>
      </c>
      <c r="AV183" s="14" t="s">
        <v>172</v>
      </c>
      <c r="AW183" s="14" t="s">
        <v>37</v>
      </c>
      <c r="AX183" s="14" t="s">
        <v>83</v>
      </c>
      <c r="AY183" s="267" t="s">
        <v>165</v>
      </c>
    </row>
    <row r="184" s="11" customFormat="1" ht="22.8" customHeight="1">
      <c r="B184" s="204"/>
      <c r="C184" s="205"/>
      <c r="D184" s="206" t="s">
        <v>75</v>
      </c>
      <c r="E184" s="218" t="s">
        <v>224</v>
      </c>
      <c r="F184" s="218" t="s">
        <v>715</v>
      </c>
      <c r="G184" s="205"/>
      <c r="H184" s="205"/>
      <c r="I184" s="208"/>
      <c r="J184" s="219">
        <f>BK184</f>
        <v>0</v>
      </c>
      <c r="K184" s="205"/>
      <c r="L184" s="210"/>
      <c r="M184" s="211"/>
      <c r="N184" s="212"/>
      <c r="O184" s="212"/>
      <c r="P184" s="213">
        <f>SUM(P185:P191)</f>
        <v>0</v>
      </c>
      <c r="Q184" s="212"/>
      <c r="R184" s="213">
        <f>SUM(R185:R191)</f>
        <v>4.2080000000000002</v>
      </c>
      <c r="S184" s="212"/>
      <c r="T184" s="214">
        <f>SUM(T185:T191)</f>
        <v>0</v>
      </c>
      <c r="AR184" s="215" t="s">
        <v>83</v>
      </c>
      <c r="AT184" s="216" t="s">
        <v>75</v>
      </c>
      <c r="AU184" s="216" t="s">
        <v>83</v>
      </c>
      <c r="AY184" s="215" t="s">
        <v>165</v>
      </c>
      <c r="BK184" s="217">
        <f>SUM(BK185:BK191)</f>
        <v>0</v>
      </c>
    </row>
    <row r="185" s="1" customFormat="1" ht="16.5" customHeight="1">
      <c r="B185" s="39"/>
      <c r="C185" s="220" t="s">
        <v>178</v>
      </c>
      <c r="D185" s="220" t="s">
        <v>167</v>
      </c>
      <c r="E185" s="221" t="s">
        <v>716</v>
      </c>
      <c r="F185" s="222" t="s">
        <v>717</v>
      </c>
      <c r="G185" s="223" t="s">
        <v>324</v>
      </c>
      <c r="H185" s="224">
        <v>10</v>
      </c>
      <c r="I185" s="225"/>
      <c r="J185" s="226">
        <f>ROUND(I185*H185,2)</f>
        <v>0</v>
      </c>
      <c r="K185" s="222" t="s">
        <v>171</v>
      </c>
      <c r="L185" s="44"/>
      <c r="M185" s="227" t="s">
        <v>19</v>
      </c>
      <c r="N185" s="228" t="s">
        <v>47</v>
      </c>
      <c r="O185" s="84"/>
      <c r="P185" s="229">
        <f>O185*H185</f>
        <v>0</v>
      </c>
      <c r="Q185" s="229">
        <v>0.42080000000000001</v>
      </c>
      <c r="R185" s="229">
        <f>Q185*H185</f>
        <v>4.2080000000000002</v>
      </c>
      <c r="S185" s="229">
        <v>0</v>
      </c>
      <c r="T185" s="230">
        <f>S185*H185</f>
        <v>0</v>
      </c>
      <c r="AR185" s="231" t="s">
        <v>172</v>
      </c>
      <c r="AT185" s="231" t="s">
        <v>167</v>
      </c>
      <c r="AU185" s="231" t="s">
        <v>85</v>
      </c>
      <c r="AY185" s="18" t="s">
        <v>165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8" t="s">
        <v>83</v>
      </c>
      <c r="BK185" s="232">
        <f>ROUND(I185*H185,2)</f>
        <v>0</v>
      </c>
      <c r="BL185" s="18" t="s">
        <v>172</v>
      </c>
      <c r="BM185" s="231" t="s">
        <v>718</v>
      </c>
    </row>
    <row r="186" s="1" customFormat="1">
      <c r="B186" s="39"/>
      <c r="C186" s="40"/>
      <c r="D186" s="233" t="s">
        <v>174</v>
      </c>
      <c r="E186" s="40"/>
      <c r="F186" s="234" t="s">
        <v>717</v>
      </c>
      <c r="G186" s="40"/>
      <c r="H186" s="40"/>
      <c r="I186" s="146"/>
      <c r="J186" s="40"/>
      <c r="K186" s="40"/>
      <c r="L186" s="44"/>
      <c r="M186" s="235"/>
      <c r="N186" s="84"/>
      <c r="O186" s="84"/>
      <c r="P186" s="84"/>
      <c r="Q186" s="84"/>
      <c r="R186" s="84"/>
      <c r="S186" s="84"/>
      <c r="T186" s="85"/>
      <c r="AT186" s="18" t="s">
        <v>174</v>
      </c>
      <c r="AU186" s="18" t="s">
        <v>85</v>
      </c>
    </row>
    <row r="187" s="12" customFormat="1">
      <c r="B187" s="236"/>
      <c r="C187" s="237"/>
      <c r="D187" s="233" t="s">
        <v>176</v>
      </c>
      <c r="E187" s="238" t="s">
        <v>19</v>
      </c>
      <c r="F187" s="239" t="s">
        <v>719</v>
      </c>
      <c r="G187" s="237"/>
      <c r="H187" s="238" t="s">
        <v>19</v>
      </c>
      <c r="I187" s="240"/>
      <c r="J187" s="237"/>
      <c r="K187" s="237"/>
      <c r="L187" s="241"/>
      <c r="M187" s="242"/>
      <c r="N187" s="243"/>
      <c r="O187" s="243"/>
      <c r="P187" s="243"/>
      <c r="Q187" s="243"/>
      <c r="R187" s="243"/>
      <c r="S187" s="243"/>
      <c r="T187" s="244"/>
      <c r="AT187" s="245" t="s">
        <v>176</v>
      </c>
      <c r="AU187" s="245" t="s">
        <v>85</v>
      </c>
      <c r="AV187" s="12" t="s">
        <v>83</v>
      </c>
      <c r="AW187" s="12" t="s">
        <v>37</v>
      </c>
      <c r="AX187" s="12" t="s">
        <v>76</v>
      </c>
      <c r="AY187" s="245" t="s">
        <v>165</v>
      </c>
    </row>
    <row r="188" s="13" customFormat="1">
      <c r="B188" s="246"/>
      <c r="C188" s="247"/>
      <c r="D188" s="233" t="s">
        <v>176</v>
      </c>
      <c r="E188" s="248" t="s">
        <v>19</v>
      </c>
      <c r="F188" s="249" t="s">
        <v>224</v>
      </c>
      <c r="G188" s="247"/>
      <c r="H188" s="250">
        <v>8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AT188" s="256" t="s">
        <v>176</v>
      </c>
      <c r="AU188" s="256" t="s">
        <v>85</v>
      </c>
      <c r="AV188" s="13" t="s">
        <v>85</v>
      </c>
      <c r="AW188" s="13" t="s">
        <v>37</v>
      </c>
      <c r="AX188" s="13" t="s">
        <v>76</v>
      </c>
      <c r="AY188" s="256" t="s">
        <v>165</v>
      </c>
    </row>
    <row r="189" s="12" customFormat="1">
      <c r="B189" s="236"/>
      <c r="C189" s="237"/>
      <c r="D189" s="233" t="s">
        <v>176</v>
      </c>
      <c r="E189" s="238" t="s">
        <v>19</v>
      </c>
      <c r="F189" s="239" t="s">
        <v>720</v>
      </c>
      <c r="G189" s="237"/>
      <c r="H189" s="238" t="s">
        <v>19</v>
      </c>
      <c r="I189" s="240"/>
      <c r="J189" s="237"/>
      <c r="K189" s="237"/>
      <c r="L189" s="241"/>
      <c r="M189" s="242"/>
      <c r="N189" s="243"/>
      <c r="O189" s="243"/>
      <c r="P189" s="243"/>
      <c r="Q189" s="243"/>
      <c r="R189" s="243"/>
      <c r="S189" s="243"/>
      <c r="T189" s="244"/>
      <c r="AT189" s="245" t="s">
        <v>176</v>
      </c>
      <c r="AU189" s="245" t="s">
        <v>85</v>
      </c>
      <c r="AV189" s="12" t="s">
        <v>83</v>
      </c>
      <c r="AW189" s="12" t="s">
        <v>37</v>
      </c>
      <c r="AX189" s="12" t="s">
        <v>76</v>
      </c>
      <c r="AY189" s="245" t="s">
        <v>165</v>
      </c>
    </row>
    <row r="190" s="13" customFormat="1">
      <c r="B190" s="246"/>
      <c r="C190" s="247"/>
      <c r="D190" s="233" t="s">
        <v>176</v>
      </c>
      <c r="E190" s="248" t="s">
        <v>19</v>
      </c>
      <c r="F190" s="249" t="s">
        <v>85</v>
      </c>
      <c r="G190" s="247"/>
      <c r="H190" s="250">
        <v>2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AT190" s="256" t="s">
        <v>176</v>
      </c>
      <c r="AU190" s="256" t="s">
        <v>85</v>
      </c>
      <c r="AV190" s="13" t="s">
        <v>85</v>
      </c>
      <c r="AW190" s="13" t="s">
        <v>37</v>
      </c>
      <c r="AX190" s="13" t="s">
        <v>76</v>
      </c>
      <c r="AY190" s="256" t="s">
        <v>165</v>
      </c>
    </row>
    <row r="191" s="14" customFormat="1">
      <c r="B191" s="257"/>
      <c r="C191" s="258"/>
      <c r="D191" s="233" t="s">
        <v>176</v>
      </c>
      <c r="E191" s="259" t="s">
        <v>19</v>
      </c>
      <c r="F191" s="260" t="s">
        <v>181</v>
      </c>
      <c r="G191" s="258"/>
      <c r="H191" s="261">
        <v>10</v>
      </c>
      <c r="I191" s="262"/>
      <c r="J191" s="258"/>
      <c r="K191" s="258"/>
      <c r="L191" s="263"/>
      <c r="M191" s="264"/>
      <c r="N191" s="265"/>
      <c r="O191" s="265"/>
      <c r="P191" s="265"/>
      <c r="Q191" s="265"/>
      <c r="R191" s="265"/>
      <c r="S191" s="265"/>
      <c r="T191" s="266"/>
      <c r="AT191" s="267" t="s">
        <v>176</v>
      </c>
      <c r="AU191" s="267" t="s">
        <v>85</v>
      </c>
      <c r="AV191" s="14" t="s">
        <v>172</v>
      </c>
      <c r="AW191" s="14" t="s">
        <v>37</v>
      </c>
      <c r="AX191" s="14" t="s">
        <v>83</v>
      </c>
      <c r="AY191" s="267" t="s">
        <v>165</v>
      </c>
    </row>
    <row r="192" s="11" customFormat="1" ht="22.8" customHeight="1">
      <c r="B192" s="204"/>
      <c r="C192" s="205"/>
      <c r="D192" s="206" t="s">
        <v>75</v>
      </c>
      <c r="E192" s="218" t="s">
        <v>721</v>
      </c>
      <c r="F192" s="218" t="s">
        <v>722</v>
      </c>
      <c r="G192" s="205"/>
      <c r="H192" s="205"/>
      <c r="I192" s="208"/>
      <c r="J192" s="219">
        <f>BK192</f>
        <v>0</v>
      </c>
      <c r="K192" s="205"/>
      <c r="L192" s="210"/>
      <c r="M192" s="211"/>
      <c r="N192" s="212"/>
      <c r="O192" s="212"/>
      <c r="P192" s="213">
        <f>SUM(P193:P306)</f>
        <v>0</v>
      </c>
      <c r="Q192" s="212"/>
      <c r="R192" s="213">
        <f>SUM(R193:R306)</f>
        <v>19.708534399999998</v>
      </c>
      <c r="S192" s="212"/>
      <c r="T192" s="214">
        <f>SUM(T193:T306)</f>
        <v>0</v>
      </c>
      <c r="AR192" s="215" t="s">
        <v>83</v>
      </c>
      <c r="AT192" s="216" t="s">
        <v>75</v>
      </c>
      <c r="AU192" s="216" t="s">
        <v>83</v>
      </c>
      <c r="AY192" s="215" t="s">
        <v>165</v>
      </c>
      <c r="BK192" s="217">
        <f>SUM(BK193:BK306)</f>
        <v>0</v>
      </c>
    </row>
    <row r="193" s="1" customFormat="1" ht="16.5" customHeight="1">
      <c r="B193" s="39"/>
      <c r="C193" s="220" t="s">
        <v>287</v>
      </c>
      <c r="D193" s="220" t="s">
        <v>167</v>
      </c>
      <c r="E193" s="221" t="s">
        <v>723</v>
      </c>
      <c r="F193" s="222" t="s">
        <v>724</v>
      </c>
      <c r="G193" s="223" t="s">
        <v>219</v>
      </c>
      <c r="H193" s="224">
        <v>1.98</v>
      </c>
      <c r="I193" s="225"/>
      <c r="J193" s="226">
        <f>ROUND(I193*H193,2)</f>
        <v>0</v>
      </c>
      <c r="K193" s="222" t="s">
        <v>171</v>
      </c>
      <c r="L193" s="44"/>
      <c r="M193" s="227" t="s">
        <v>19</v>
      </c>
      <c r="N193" s="228" t="s">
        <v>47</v>
      </c>
      <c r="O193" s="84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AR193" s="231" t="s">
        <v>172</v>
      </c>
      <c r="AT193" s="231" t="s">
        <v>167</v>
      </c>
      <c r="AU193" s="231" t="s">
        <v>85</v>
      </c>
      <c r="AY193" s="18" t="s">
        <v>165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8" t="s">
        <v>83</v>
      </c>
      <c r="BK193" s="232">
        <f>ROUND(I193*H193,2)</f>
        <v>0</v>
      </c>
      <c r="BL193" s="18" t="s">
        <v>172</v>
      </c>
      <c r="BM193" s="231" t="s">
        <v>725</v>
      </c>
    </row>
    <row r="194" s="1" customFormat="1">
      <c r="B194" s="39"/>
      <c r="C194" s="40"/>
      <c r="D194" s="233" t="s">
        <v>174</v>
      </c>
      <c r="E194" s="40"/>
      <c r="F194" s="234" t="s">
        <v>726</v>
      </c>
      <c r="G194" s="40"/>
      <c r="H194" s="40"/>
      <c r="I194" s="146"/>
      <c r="J194" s="40"/>
      <c r="K194" s="40"/>
      <c r="L194" s="44"/>
      <c r="M194" s="235"/>
      <c r="N194" s="84"/>
      <c r="O194" s="84"/>
      <c r="P194" s="84"/>
      <c r="Q194" s="84"/>
      <c r="R194" s="84"/>
      <c r="S194" s="84"/>
      <c r="T194" s="85"/>
      <c r="AT194" s="18" t="s">
        <v>174</v>
      </c>
      <c r="AU194" s="18" t="s">
        <v>85</v>
      </c>
    </row>
    <row r="195" s="12" customFormat="1">
      <c r="B195" s="236"/>
      <c r="C195" s="237"/>
      <c r="D195" s="233" t="s">
        <v>176</v>
      </c>
      <c r="E195" s="238" t="s">
        <v>19</v>
      </c>
      <c r="F195" s="239" t="s">
        <v>727</v>
      </c>
      <c r="G195" s="237"/>
      <c r="H195" s="238" t="s">
        <v>19</v>
      </c>
      <c r="I195" s="240"/>
      <c r="J195" s="237"/>
      <c r="K195" s="237"/>
      <c r="L195" s="241"/>
      <c r="M195" s="242"/>
      <c r="N195" s="243"/>
      <c r="O195" s="243"/>
      <c r="P195" s="243"/>
      <c r="Q195" s="243"/>
      <c r="R195" s="243"/>
      <c r="S195" s="243"/>
      <c r="T195" s="244"/>
      <c r="AT195" s="245" t="s">
        <v>176</v>
      </c>
      <c r="AU195" s="245" t="s">
        <v>85</v>
      </c>
      <c r="AV195" s="12" t="s">
        <v>83</v>
      </c>
      <c r="AW195" s="12" t="s">
        <v>37</v>
      </c>
      <c r="AX195" s="12" t="s">
        <v>76</v>
      </c>
      <c r="AY195" s="245" t="s">
        <v>165</v>
      </c>
    </row>
    <row r="196" s="13" customFormat="1">
      <c r="B196" s="246"/>
      <c r="C196" s="247"/>
      <c r="D196" s="233" t="s">
        <v>176</v>
      </c>
      <c r="E196" s="248" t="s">
        <v>19</v>
      </c>
      <c r="F196" s="249" t="s">
        <v>728</v>
      </c>
      <c r="G196" s="247"/>
      <c r="H196" s="250">
        <v>1.98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AT196" s="256" t="s">
        <v>176</v>
      </c>
      <c r="AU196" s="256" t="s">
        <v>85</v>
      </c>
      <c r="AV196" s="13" t="s">
        <v>85</v>
      </c>
      <c r="AW196" s="13" t="s">
        <v>37</v>
      </c>
      <c r="AX196" s="13" t="s">
        <v>76</v>
      </c>
      <c r="AY196" s="256" t="s">
        <v>165</v>
      </c>
    </row>
    <row r="197" s="14" customFormat="1">
      <c r="B197" s="257"/>
      <c r="C197" s="258"/>
      <c r="D197" s="233" t="s">
        <v>176</v>
      </c>
      <c r="E197" s="259" t="s">
        <v>19</v>
      </c>
      <c r="F197" s="260" t="s">
        <v>181</v>
      </c>
      <c r="G197" s="258"/>
      <c r="H197" s="261">
        <v>1.98</v>
      </c>
      <c r="I197" s="262"/>
      <c r="J197" s="258"/>
      <c r="K197" s="258"/>
      <c r="L197" s="263"/>
      <c r="M197" s="264"/>
      <c r="N197" s="265"/>
      <c r="O197" s="265"/>
      <c r="P197" s="265"/>
      <c r="Q197" s="265"/>
      <c r="R197" s="265"/>
      <c r="S197" s="265"/>
      <c r="T197" s="266"/>
      <c r="AT197" s="267" t="s">
        <v>176</v>
      </c>
      <c r="AU197" s="267" t="s">
        <v>85</v>
      </c>
      <c r="AV197" s="14" t="s">
        <v>172</v>
      </c>
      <c r="AW197" s="14" t="s">
        <v>37</v>
      </c>
      <c r="AX197" s="14" t="s">
        <v>83</v>
      </c>
      <c r="AY197" s="267" t="s">
        <v>165</v>
      </c>
    </row>
    <row r="198" s="1" customFormat="1" ht="16.5" customHeight="1">
      <c r="B198" s="39"/>
      <c r="C198" s="220" t="s">
        <v>294</v>
      </c>
      <c r="D198" s="220" t="s">
        <v>167</v>
      </c>
      <c r="E198" s="221" t="s">
        <v>729</v>
      </c>
      <c r="F198" s="222" t="s">
        <v>730</v>
      </c>
      <c r="G198" s="223" t="s">
        <v>219</v>
      </c>
      <c r="H198" s="224">
        <v>9.9000000000000004</v>
      </c>
      <c r="I198" s="225"/>
      <c r="J198" s="226">
        <f>ROUND(I198*H198,2)</f>
        <v>0</v>
      </c>
      <c r="K198" s="222" t="s">
        <v>171</v>
      </c>
      <c r="L198" s="44"/>
      <c r="M198" s="227" t="s">
        <v>19</v>
      </c>
      <c r="N198" s="228" t="s">
        <v>47</v>
      </c>
      <c r="O198" s="84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AR198" s="231" t="s">
        <v>172</v>
      </c>
      <c r="AT198" s="231" t="s">
        <v>167</v>
      </c>
      <c r="AU198" s="231" t="s">
        <v>85</v>
      </c>
      <c r="AY198" s="18" t="s">
        <v>165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8" t="s">
        <v>83</v>
      </c>
      <c r="BK198" s="232">
        <f>ROUND(I198*H198,2)</f>
        <v>0</v>
      </c>
      <c r="BL198" s="18" t="s">
        <v>172</v>
      </c>
      <c r="BM198" s="231" t="s">
        <v>731</v>
      </c>
    </row>
    <row r="199" s="1" customFormat="1">
      <c r="B199" s="39"/>
      <c r="C199" s="40"/>
      <c r="D199" s="233" t="s">
        <v>174</v>
      </c>
      <c r="E199" s="40"/>
      <c r="F199" s="234" t="s">
        <v>732</v>
      </c>
      <c r="G199" s="40"/>
      <c r="H199" s="40"/>
      <c r="I199" s="146"/>
      <c r="J199" s="40"/>
      <c r="K199" s="40"/>
      <c r="L199" s="44"/>
      <c r="M199" s="235"/>
      <c r="N199" s="84"/>
      <c r="O199" s="84"/>
      <c r="P199" s="84"/>
      <c r="Q199" s="84"/>
      <c r="R199" s="84"/>
      <c r="S199" s="84"/>
      <c r="T199" s="85"/>
      <c r="AT199" s="18" t="s">
        <v>174</v>
      </c>
      <c r="AU199" s="18" t="s">
        <v>85</v>
      </c>
    </row>
    <row r="200" s="12" customFormat="1">
      <c r="B200" s="236"/>
      <c r="C200" s="237"/>
      <c r="D200" s="233" t="s">
        <v>176</v>
      </c>
      <c r="E200" s="238" t="s">
        <v>19</v>
      </c>
      <c r="F200" s="239" t="s">
        <v>733</v>
      </c>
      <c r="G200" s="237"/>
      <c r="H200" s="238" t="s">
        <v>19</v>
      </c>
      <c r="I200" s="240"/>
      <c r="J200" s="237"/>
      <c r="K200" s="237"/>
      <c r="L200" s="241"/>
      <c r="M200" s="242"/>
      <c r="N200" s="243"/>
      <c r="O200" s="243"/>
      <c r="P200" s="243"/>
      <c r="Q200" s="243"/>
      <c r="R200" s="243"/>
      <c r="S200" s="243"/>
      <c r="T200" s="244"/>
      <c r="AT200" s="245" t="s">
        <v>176</v>
      </c>
      <c r="AU200" s="245" t="s">
        <v>85</v>
      </c>
      <c r="AV200" s="12" t="s">
        <v>83</v>
      </c>
      <c r="AW200" s="12" t="s">
        <v>37</v>
      </c>
      <c r="AX200" s="12" t="s">
        <v>76</v>
      </c>
      <c r="AY200" s="245" t="s">
        <v>165</v>
      </c>
    </row>
    <row r="201" s="13" customFormat="1">
      <c r="B201" s="246"/>
      <c r="C201" s="247"/>
      <c r="D201" s="233" t="s">
        <v>176</v>
      </c>
      <c r="E201" s="248" t="s">
        <v>19</v>
      </c>
      <c r="F201" s="249" t="s">
        <v>734</v>
      </c>
      <c r="G201" s="247"/>
      <c r="H201" s="250">
        <v>9.9000000000000004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AT201" s="256" t="s">
        <v>176</v>
      </c>
      <c r="AU201" s="256" t="s">
        <v>85</v>
      </c>
      <c r="AV201" s="13" t="s">
        <v>85</v>
      </c>
      <c r="AW201" s="13" t="s">
        <v>37</v>
      </c>
      <c r="AX201" s="13" t="s">
        <v>76</v>
      </c>
      <c r="AY201" s="256" t="s">
        <v>165</v>
      </c>
    </row>
    <row r="202" s="14" customFormat="1">
      <c r="B202" s="257"/>
      <c r="C202" s="258"/>
      <c r="D202" s="233" t="s">
        <v>176</v>
      </c>
      <c r="E202" s="259" t="s">
        <v>19</v>
      </c>
      <c r="F202" s="260" t="s">
        <v>181</v>
      </c>
      <c r="G202" s="258"/>
      <c r="H202" s="261">
        <v>9.9000000000000004</v>
      </c>
      <c r="I202" s="262"/>
      <c r="J202" s="258"/>
      <c r="K202" s="258"/>
      <c r="L202" s="263"/>
      <c r="M202" s="264"/>
      <c r="N202" s="265"/>
      <c r="O202" s="265"/>
      <c r="P202" s="265"/>
      <c r="Q202" s="265"/>
      <c r="R202" s="265"/>
      <c r="S202" s="265"/>
      <c r="T202" s="266"/>
      <c r="AT202" s="267" t="s">
        <v>176</v>
      </c>
      <c r="AU202" s="267" t="s">
        <v>85</v>
      </c>
      <c r="AV202" s="14" t="s">
        <v>172</v>
      </c>
      <c r="AW202" s="14" t="s">
        <v>37</v>
      </c>
      <c r="AX202" s="14" t="s">
        <v>83</v>
      </c>
      <c r="AY202" s="267" t="s">
        <v>165</v>
      </c>
    </row>
    <row r="203" s="1" customFormat="1" ht="16.5" customHeight="1">
      <c r="B203" s="39"/>
      <c r="C203" s="220" t="s">
        <v>300</v>
      </c>
      <c r="D203" s="220" t="s">
        <v>167</v>
      </c>
      <c r="E203" s="221" t="s">
        <v>735</v>
      </c>
      <c r="F203" s="222" t="s">
        <v>736</v>
      </c>
      <c r="G203" s="223" t="s">
        <v>219</v>
      </c>
      <c r="H203" s="224">
        <v>4.9500000000000002</v>
      </c>
      <c r="I203" s="225"/>
      <c r="J203" s="226">
        <f>ROUND(I203*H203,2)</f>
        <v>0</v>
      </c>
      <c r="K203" s="222" t="s">
        <v>171</v>
      </c>
      <c r="L203" s="44"/>
      <c r="M203" s="227" t="s">
        <v>19</v>
      </c>
      <c r="N203" s="228" t="s">
        <v>47</v>
      </c>
      <c r="O203" s="84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AR203" s="231" t="s">
        <v>172</v>
      </c>
      <c r="AT203" s="231" t="s">
        <v>167</v>
      </c>
      <c r="AU203" s="231" t="s">
        <v>85</v>
      </c>
      <c r="AY203" s="18" t="s">
        <v>165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8" t="s">
        <v>83</v>
      </c>
      <c r="BK203" s="232">
        <f>ROUND(I203*H203,2)</f>
        <v>0</v>
      </c>
      <c r="BL203" s="18" t="s">
        <v>172</v>
      </c>
      <c r="BM203" s="231" t="s">
        <v>737</v>
      </c>
    </row>
    <row r="204" s="1" customFormat="1">
      <c r="B204" s="39"/>
      <c r="C204" s="40"/>
      <c r="D204" s="233" t="s">
        <v>174</v>
      </c>
      <c r="E204" s="40"/>
      <c r="F204" s="234" t="s">
        <v>738</v>
      </c>
      <c r="G204" s="40"/>
      <c r="H204" s="40"/>
      <c r="I204" s="146"/>
      <c r="J204" s="40"/>
      <c r="K204" s="40"/>
      <c r="L204" s="44"/>
      <c r="M204" s="235"/>
      <c r="N204" s="84"/>
      <c r="O204" s="84"/>
      <c r="P204" s="84"/>
      <c r="Q204" s="84"/>
      <c r="R204" s="84"/>
      <c r="S204" s="84"/>
      <c r="T204" s="85"/>
      <c r="AT204" s="18" t="s">
        <v>174</v>
      </c>
      <c r="AU204" s="18" t="s">
        <v>85</v>
      </c>
    </row>
    <row r="205" s="12" customFormat="1">
      <c r="B205" s="236"/>
      <c r="C205" s="237"/>
      <c r="D205" s="233" t="s">
        <v>176</v>
      </c>
      <c r="E205" s="238" t="s">
        <v>19</v>
      </c>
      <c r="F205" s="239" t="s">
        <v>739</v>
      </c>
      <c r="G205" s="237"/>
      <c r="H205" s="238" t="s">
        <v>19</v>
      </c>
      <c r="I205" s="240"/>
      <c r="J205" s="237"/>
      <c r="K205" s="237"/>
      <c r="L205" s="241"/>
      <c r="M205" s="242"/>
      <c r="N205" s="243"/>
      <c r="O205" s="243"/>
      <c r="P205" s="243"/>
      <c r="Q205" s="243"/>
      <c r="R205" s="243"/>
      <c r="S205" s="243"/>
      <c r="T205" s="244"/>
      <c r="AT205" s="245" t="s">
        <v>176</v>
      </c>
      <c r="AU205" s="245" t="s">
        <v>85</v>
      </c>
      <c r="AV205" s="12" t="s">
        <v>83</v>
      </c>
      <c r="AW205" s="12" t="s">
        <v>37</v>
      </c>
      <c r="AX205" s="12" t="s">
        <v>76</v>
      </c>
      <c r="AY205" s="245" t="s">
        <v>165</v>
      </c>
    </row>
    <row r="206" s="13" customFormat="1">
      <c r="B206" s="246"/>
      <c r="C206" s="247"/>
      <c r="D206" s="233" t="s">
        <v>176</v>
      </c>
      <c r="E206" s="248" t="s">
        <v>19</v>
      </c>
      <c r="F206" s="249" t="s">
        <v>740</v>
      </c>
      <c r="G206" s="247"/>
      <c r="H206" s="250">
        <v>4.9500000000000002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AT206" s="256" t="s">
        <v>176</v>
      </c>
      <c r="AU206" s="256" t="s">
        <v>85</v>
      </c>
      <c r="AV206" s="13" t="s">
        <v>85</v>
      </c>
      <c r="AW206" s="13" t="s">
        <v>37</v>
      </c>
      <c r="AX206" s="13" t="s">
        <v>76</v>
      </c>
      <c r="AY206" s="256" t="s">
        <v>165</v>
      </c>
    </row>
    <row r="207" s="14" customFormat="1">
      <c r="B207" s="257"/>
      <c r="C207" s="258"/>
      <c r="D207" s="233" t="s">
        <v>176</v>
      </c>
      <c r="E207" s="259" t="s">
        <v>19</v>
      </c>
      <c r="F207" s="260" t="s">
        <v>181</v>
      </c>
      <c r="G207" s="258"/>
      <c r="H207" s="261">
        <v>4.9500000000000002</v>
      </c>
      <c r="I207" s="262"/>
      <c r="J207" s="258"/>
      <c r="K207" s="258"/>
      <c r="L207" s="263"/>
      <c r="M207" s="264"/>
      <c r="N207" s="265"/>
      <c r="O207" s="265"/>
      <c r="P207" s="265"/>
      <c r="Q207" s="265"/>
      <c r="R207" s="265"/>
      <c r="S207" s="265"/>
      <c r="T207" s="266"/>
      <c r="AT207" s="267" t="s">
        <v>176</v>
      </c>
      <c r="AU207" s="267" t="s">
        <v>85</v>
      </c>
      <c r="AV207" s="14" t="s">
        <v>172</v>
      </c>
      <c r="AW207" s="14" t="s">
        <v>37</v>
      </c>
      <c r="AX207" s="14" t="s">
        <v>83</v>
      </c>
      <c r="AY207" s="267" t="s">
        <v>165</v>
      </c>
    </row>
    <row r="208" s="1" customFormat="1" ht="16.5" customHeight="1">
      <c r="B208" s="39"/>
      <c r="C208" s="220" t="s">
        <v>308</v>
      </c>
      <c r="D208" s="220" t="s">
        <v>167</v>
      </c>
      <c r="E208" s="221" t="s">
        <v>741</v>
      </c>
      <c r="F208" s="222" t="s">
        <v>742</v>
      </c>
      <c r="G208" s="223" t="s">
        <v>170</v>
      </c>
      <c r="H208" s="224">
        <v>18</v>
      </c>
      <c r="I208" s="225"/>
      <c r="J208" s="226">
        <f>ROUND(I208*H208,2)</f>
        <v>0</v>
      </c>
      <c r="K208" s="222" t="s">
        <v>171</v>
      </c>
      <c r="L208" s="44"/>
      <c r="M208" s="227" t="s">
        <v>19</v>
      </c>
      <c r="N208" s="228" t="s">
        <v>47</v>
      </c>
      <c r="O208" s="84"/>
      <c r="P208" s="229">
        <f>O208*H208</f>
        <v>0</v>
      </c>
      <c r="Q208" s="229">
        <v>0.00084999999999999995</v>
      </c>
      <c r="R208" s="229">
        <f>Q208*H208</f>
        <v>0.015299999999999999</v>
      </c>
      <c r="S208" s="229">
        <v>0</v>
      </c>
      <c r="T208" s="230">
        <f>S208*H208</f>
        <v>0</v>
      </c>
      <c r="AR208" s="231" t="s">
        <v>172</v>
      </c>
      <c r="AT208" s="231" t="s">
        <v>167</v>
      </c>
      <c r="AU208" s="231" t="s">
        <v>85</v>
      </c>
      <c r="AY208" s="18" t="s">
        <v>165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8" t="s">
        <v>83</v>
      </c>
      <c r="BK208" s="232">
        <f>ROUND(I208*H208,2)</f>
        <v>0</v>
      </c>
      <c r="BL208" s="18" t="s">
        <v>172</v>
      </c>
      <c r="BM208" s="231" t="s">
        <v>743</v>
      </c>
    </row>
    <row r="209" s="1" customFormat="1">
      <c r="B209" s="39"/>
      <c r="C209" s="40"/>
      <c r="D209" s="233" t="s">
        <v>174</v>
      </c>
      <c r="E209" s="40"/>
      <c r="F209" s="234" t="s">
        <v>744</v>
      </c>
      <c r="G209" s="40"/>
      <c r="H209" s="40"/>
      <c r="I209" s="146"/>
      <c r="J209" s="40"/>
      <c r="K209" s="40"/>
      <c r="L209" s="44"/>
      <c r="M209" s="235"/>
      <c r="N209" s="84"/>
      <c r="O209" s="84"/>
      <c r="P209" s="84"/>
      <c r="Q209" s="84"/>
      <c r="R209" s="84"/>
      <c r="S209" s="84"/>
      <c r="T209" s="85"/>
      <c r="AT209" s="18" t="s">
        <v>174</v>
      </c>
      <c r="AU209" s="18" t="s">
        <v>85</v>
      </c>
    </row>
    <row r="210" s="12" customFormat="1">
      <c r="B210" s="236"/>
      <c r="C210" s="237"/>
      <c r="D210" s="233" t="s">
        <v>176</v>
      </c>
      <c r="E210" s="238" t="s">
        <v>19</v>
      </c>
      <c r="F210" s="239" t="s">
        <v>745</v>
      </c>
      <c r="G210" s="237"/>
      <c r="H210" s="238" t="s">
        <v>19</v>
      </c>
      <c r="I210" s="240"/>
      <c r="J210" s="237"/>
      <c r="K210" s="237"/>
      <c r="L210" s="241"/>
      <c r="M210" s="242"/>
      <c r="N210" s="243"/>
      <c r="O210" s="243"/>
      <c r="P210" s="243"/>
      <c r="Q210" s="243"/>
      <c r="R210" s="243"/>
      <c r="S210" s="243"/>
      <c r="T210" s="244"/>
      <c r="AT210" s="245" t="s">
        <v>176</v>
      </c>
      <c r="AU210" s="245" t="s">
        <v>85</v>
      </c>
      <c r="AV210" s="12" t="s">
        <v>83</v>
      </c>
      <c r="AW210" s="12" t="s">
        <v>37</v>
      </c>
      <c r="AX210" s="12" t="s">
        <v>76</v>
      </c>
      <c r="AY210" s="245" t="s">
        <v>165</v>
      </c>
    </row>
    <row r="211" s="13" customFormat="1">
      <c r="B211" s="246"/>
      <c r="C211" s="247"/>
      <c r="D211" s="233" t="s">
        <v>176</v>
      </c>
      <c r="E211" s="248" t="s">
        <v>19</v>
      </c>
      <c r="F211" s="249" t="s">
        <v>746</v>
      </c>
      <c r="G211" s="247"/>
      <c r="H211" s="250">
        <v>18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AT211" s="256" t="s">
        <v>176</v>
      </c>
      <c r="AU211" s="256" t="s">
        <v>85</v>
      </c>
      <c r="AV211" s="13" t="s">
        <v>85</v>
      </c>
      <c r="AW211" s="13" t="s">
        <v>37</v>
      </c>
      <c r="AX211" s="13" t="s">
        <v>76</v>
      </c>
      <c r="AY211" s="256" t="s">
        <v>165</v>
      </c>
    </row>
    <row r="212" s="14" customFormat="1">
      <c r="B212" s="257"/>
      <c r="C212" s="258"/>
      <c r="D212" s="233" t="s">
        <v>176</v>
      </c>
      <c r="E212" s="259" t="s">
        <v>19</v>
      </c>
      <c r="F212" s="260" t="s">
        <v>181</v>
      </c>
      <c r="G212" s="258"/>
      <c r="H212" s="261">
        <v>18</v>
      </c>
      <c r="I212" s="262"/>
      <c r="J212" s="258"/>
      <c r="K212" s="258"/>
      <c r="L212" s="263"/>
      <c r="M212" s="264"/>
      <c r="N212" s="265"/>
      <c r="O212" s="265"/>
      <c r="P212" s="265"/>
      <c r="Q212" s="265"/>
      <c r="R212" s="265"/>
      <c r="S212" s="265"/>
      <c r="T212" s="266"/>
      <c r="AT212" s="267" t="s">
        <v>176</v>
      </c>
      <c r="AU212" s="267" t="s">
        <v>85</v>
      </c>
      <c r="AV212" s="14" t="s">
        <v>172</v>
      </c>
      <c r="AW212" s="14" t="s">
        <v>37</v>
      </c>
      <c r="AX212" s="14" t="s">
        <v>83</v>
      </c>
      <c r="AY212" s="267" t="s">
        <v>165</v>
      </c>
    </row>
    <row r="213" s="1" customFormat="1" ht="16.5" customHeight="1">
      <c r="B213" s="39"/>
      <c r="C213" s="220" t="s">
        <v>7</v>
      </c>
      <c r="D213" s="220" t="s">
        <v>167</v>
      </c>
      <c r="E213" s="221" t="s">
        <v>747</v>
      </c>
      <c r="F213" s="222" t="s">
        <v>748</v>
      </c>
      <c r="G213" s="223" t="s">
        <v>170</v>
      </c>
      <c r="H213" s="224">
        <v>18</v>
      </c>
      <c r="I213" s="225"/>
      <c r="J213" s="226">
        <f>ROUND(I213*H213,2)</f>
        <v>0</v>
      </c>
      <c r="K213" s="222" t="s">
        <v>171</v>
      </c>
      <c r="L213" s="44"/>
      <c r="M213" s="227" t="s">
        <v>19</v>
      </c>
      <c r="N213" s="228" t="s">
        <v>47</v>
      </c>
      <c r="O213" s="84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AR213" s="231" t="s">
        <v>172</v>
      </c>
      <c r="AT213" s="231" t="s">
        <v>167</v>
      </c>
      <c r="AU213" s="231" t="s">
        <v>85</v>
      </c>
      <c r="AY213" s="18" t="s">
        <v>165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8" t="s">
        <v>83</v>
      </c>
      <c r="BK213" s="232">
        <f>ROUND(I213*H213,2)</f>
        <v>0</v>
      </c>
      <c r="BL213" s="18" t="s">
        <v>172</v>
      </c>
      <c r="BM213" s="231" t="s">
        <v>749</v>
      </c>
    </row>
    <row r="214" s="1" customFormat="1">
      <c r="B214" s="39"/>
      <c r="C214" s="40"/>
      <c r="D214" s="233" t="s">
        <v>174</v>
      </c>
      <c r="E214" s="40"/>
      <c r="F214" s="234" t="s">
        <v>750</v>
      </c>
      <c r="G214" s="40"/>
      <c r="H214" s="40"/>
      <c r="I214" s="146"/>
      <c r="J214" s="40"/>
      <c r="K214" s="40"/>
      <c r="L214" s="44"/>
      <c r="M214" s="235"/>
      <c r="N214" s="84"/>
      <c r="O214" s="84"/>
      <c r="P214" s="84"/>
      <c r="Q214" s="84"/>
      <c r="R214" s="84"/>
      <c r="S214" s="84"/>
      <c r="T214" s="85"/>
      <c r="AT214" s="18" t="s">
        <v>174</v>
      </c>
      <c r="AU214" s="18" t="s">
        <v>85</v>
      </c>
    </row>
    <row r="215" s="13" customFormat="1">
      <c r="B215" s="246"/>
      <c r="C215" s="247"/>
      <c r="D215" s="233" t="s">
        <v>176</v>
      </c>
      <c r="E215" s="248" t="s">
        <v>19</v>
      </c>
      <c r="F215" s="249" t="s">
        <v>751</v>
      </c>
      <c r="G215" s="247"/>
      <c r="H215" s="250">
        <v>18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AT215" s="256" t="s">
        <v>176</v>
      </c>
      <c r="AU215" s="256" t="s">
        <v>85</v>
      </c>
      <c r="AV215" s="13" t="s">
        <v>85</v>
      </c>
      <c r="AW215" s="13" t="s">
        <v>37</v>
      </c>
      <c r="AX215" s="13" t="s">
        <v>76</v>
      </c>
      <c r="AY215" s="256" t="s">
        <v>165</v>
      </c>
    </row>
    <row r="216" s="14" customFormat="1">
      <c r="B216" s="257"/>
      <c r="C216" s="258"/>
      <c r="D216" s="233" t="s">
        <v>176</v>
      </c>
      <c r="E216" s="259" t="s">
        <v>19</v>
      </c>
      <c r="F216" s="260" t="s">
        <v>181</v>
      </c>
      <c r="G216" s="258"/>
      <c r="H216" s="261">
        <v>18</v>
      </c>
      <c r="I216" s="262"/>
      <c r="J216" s="258"/>
      <c r="K216" s="258"/>
      <c r="L216" s="263"/>
      <c r="M216" s="264"/>
      <c r="N216" s="265"/>
      <c r="O216" s="265"/>
      <c r="P216" s="265"/>
      <c r="Q216" s="265"/>
      <c r="R216" s="265"/>
      <c r="S216" s="265"/>
      <c r="T216" s="266"/>
      <c r="AT216" s="267" t="s">
        <v>176</v>
      </c>
      <c r="AU216" s="267" t="s">
        <v>85</v>
      </c>
      <c r="AV216" s="14" t="s">
        <v>172</v>
      </c>
      <c r="AW216" s="14" t="s">
        <v>37</v>
      </c>
      <c r="AX216" s="14" t="s">
        <v>83</v>
      </c>
      <c r="AY216" s="267" t="s">
        <v>165</v>
      </c>
    </row>
    <row r="217" s="1" customFormat="1" ht="16.5" customHeight="1">
      <c r="B217" s="39"/>
      <c r="C217" s="220" t="s">
        <v>321</v>
      </c>
      <c r="D217" s="220" t="s">
        <v>167</v>
      </c>
      <c r="E217" s="221" t="s">
        <v>752</v>
      </c>
      <c r="F217" s="222" t="s">
        <v>753</v>
      </c>
      <c r="G217" s="223" t="s">
        <v>219</v>
      </c>
      <c r="H217" s="224">
        <v>9.9000000000000004</v>
      </c>
      <c r="I217" s="225"/>
      <c r="J217" s="226">
        <f>ROUND(I217*H217,2)</f>
        <v>0</v>
      </c>
      <c r="K217" s="222" t="s">
        <v>171</v>
      </c>
      <c r="L217" s="44"/>
      <c r="M217" s="227" t="s">
        <v>19</v>
      </c>
      <c r="N217" s="228" t="s">
        <v>47</v>
      </c>
      <c r="O217" s="84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AR217" s="231" t="s">
        <v>172</v>
      </c>
      <c r="AT217" s="231" t="s">
        <v>167</v>
      </c>
      <c r="AU217" s="231" t="s">
        <v>85</v>
      </c>
      <c r="AY217" s="18" t="s">
        <v>165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8" t="s">
        <v>83</v>
      </c>
      <c r="BK217" s="232">
        <f>ROUND(I217*H217,2)</f>
        <v>0</v>
      </c>
      <c r="BL217" s="18" t="s">
        <v>172</v>
      </c>
      <c r="BM217" s="231" t="s">
        <v>754</v>
      </c>
    </row>
    <row r="218" s="1" customFormat="1">
      <c r="B218" s="39"/>
      <c r="C218" s="40"/>
      <c r="D218" s="233" t="s">
        <v>174</v>
      </c>
      <c r="E218" s="40"/>
      <c r="F218" s="234" t="s">
        <v>755</v>
      </c>
      <c r="G218" s="40"/>
      <c r="H218" s="40"/>
      <c r="I218" s="146"/>
      <c r="J218" s="40"/>
      <c r="K218" s="40"/>
      <c r="L218" s="44"/>
      <c r="M218" s="235"/>
      <c r="N218" s="84"/>
      <c r="O218" s="84"/>
      <c r="P218" s="84"/>
      <c r="Q218" s="84"/>
      <c r="R218" s="84"/>
      <c r="S218" s="84"/>
      <c r="T218" s="85"/>
      <c r="AT218" s="18" t="s">
        <v>174</v>
      </c>
      <c r="AU218" s="18" t="s">
        <v>85</v>
      </c>
    </row>
    <row r="219" s="12" customFormat="1">
      <c r="B219" s="236"/>
      <c r="C219" s="237"/>
      <c r="D219" s="233" t="s">
        <v>176</v>
      </c>
      <c r="E219" s="238" t="s">
        <v>19</v>
      </c>
      <c r="F219" s="239" t="s">
        <v>756</v>
      </c>
      <c r="G219" s="237"/>
      <c r="H219" s="238" t="s">
        <v>19</v>
      </c>
      <c r="I219" s="240"/>
      <c r="J219" s="237"/>
      <c r="K219" s="237"/>
      <c r="L219" s="241"/>
      <c r="M219" s="242"/>
      <c r="N219" s="243"/>
      <c r="O219" s="243"/>
      <c r="P219" s="243"/>
      <c r="Q219" s="243"/>
      <c r="R219" s="243"/>
      <c r="S219" s="243"/>
      <c r="T219" s="244"/>
      <c r="AT219" s="245" t="s">
        <v>176</v>
      </c>
      <c r="AU219" s="245" t="s">
        <v>85</v>
      </c>
      <c r="AV219" s="12" t="s">
        <v>83</v>
      </c>
      <c r="AW219" s="12" t="s">
        <v>37</v>
      </c>
      <c r="AX219" s="12" t="s">
        <v>76</v>
      </c>
      <c r="AY219" s="245" t="s">
        <v>165</v>
      </c>
    </row>
    <row r="220" s="13" customFormat="1">
      <c r="B220" s="246"/>
      <c r="C220" s="247"/>
      <c r="D220" s="233" t="s">
        <v>176</v>
      </c>
      <c r="E220" s="248" t="s">
        <v>19</v>
      </c>
      <c r="F220" s="249" t="s">
        <v>757</v>
      </c>
      <c r="G220" s="247"/>
      <c r="H220" s="250">
        <v>9.9000000000000004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AT220" s="256" t="s">
        <v>176</v>
      </c>
      <c r="AU220" s="256" t="s">
        <v>85</v>
      </c>
      <c r="AV220" s="13" t="s">
        <v>85</v>
      </c>
      <c r="AW220" s="13" t="s">
        <v>37</v>
      </c>
      <c r="AX220" s="13" t="s">
        <v>76</v>
      </c>
      <c r="AY220" s="256" t="s">
        <v>165</v>
      </c>
    </row>
    <row r="221" s="14" customFormat="1">
      <c r="B221" s="257"/>
      <c r="C221" s="258"/>
      <c r="D221" s="233" t="s">
        <v>176</v>
      </c>
      <c r="E221" s="259" t="s">
        <v>19</v>
      </c>
      <c r="F221" s="260" t="s">
        <v>181</v>
      </c>
      <c r="G221" s="258"/>
      <c r="H221" s="261">
        <v>9.9000000000000004</v>
      </c>
      <c r="I221" s="262"/>
      <c r="J221" s="258"/>
      <c r="K221" s="258"/>
      <c r="L221" s="263"/>
      <c r="M221" s="264"/>
      <c r="N221" s="265"/>
      <c r="O221" s="265"/>
      <c r="P221" s="265"/>
      <c r="Q221" s="265"/>
      <c r="R221" s="265"/>
      <c r="S221" s="265"/>
      <c r="T221" s="266"/>
      <c r="AT221" s="267" t="s">
        <v>176</v>
      </c>
      <c r="AU221" s="267" t="s">
        <v>85</v>
      </c>
      <c r="AV221" s="14" t="s">
        <v>172</v>
      </c>
      <c r="AW221" s="14" t="s">
        <v>37</v>
      </c>
      <c r="AX221" s="14" t="s">
        <v>83</v>
      </c>
      <c r="AY221" s="267" t="s">
        <v>165</v>
      </c>
    </row>
    <row r="222" s="1" customFormat="1" ht="16.5" customHeight="1">
      <c r="B222" s="39"/>
      <c r="C222" s="220" t="s">
        <v>328</v>
      </c>
      <c r="D222" s="220" t="s">
        <v>167</v>
      </c>
      <c r="E222" s="221" t="s">
        <v>248</v>
      </c>
      <c r="F222" s="222" t="s">
        <v>249</v>
      </c>
      <c r="G222" s="223" t="s">
        <v>219</v>
      </c>
      <c r="H222" s="224">
        <v>9.9000000000000004</v>
      </c>
      <c r="I222" s="225"/>
      <c r="J222" s="226">
        <f>ROUND(I222*H222,2)</f>
        <v>0</v>
      </c>
      <c r="K222" s="222" t="s">
        <v>171</v>
      </c>
      <c r="L222" s="44"/>
      <c r="M222" s="227" t="s">
        <v>19</v>
      </c>
      <c r="N222" s="228" t="s">
        <v>47</v>
      </c>
      <c r="O222" s="84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AR222" s="231" t="s">
        <v>172</v>
      </c>
      <c r="AT222" s="231" t="s">
        <v>167</v>
      </c>
      <c r="AU222" s="231" t="s">
        <v>85</v>
      </c>
      <c r="AY222" s="18" t="s">
        <v>165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8" t="s">
        <v>83</v>
      </c>
      <c r="BK222" s="232">
        <f>ROUND(I222*H222,2)</f>
        <v>0</v>
      </c>
      <c r="BL222" s="18" t="s">
        <v>172</v>
      </c>
      <c r="BM222" s="231" t="s">
        <v>758</v>
      </c>
    </row>
    <row r="223" s="1" customFormat="1">
      <c r="B223" s="39"/>
      <c r="C223" s="40"/>
      <c r="D223" s="233" t="s">
        <v>174</v>
      </c>
      <c r="E223" s="40"/>
      <c r="F223" s="234" t="s">
        <v>251</v>
      </c>
      <c r="G223" s="40"/>
      <c r="H223" s="40"/>
      <c r="I223" s="146"/>
      <c r="J223" s="40"/>
      <c r="K223" s="40"/>
      <c r="L223" s="44"/>
      <c r="M223" s="235"/>
      <c r="N223" s="84"/>
      <c r="O223" s="84"/>
      <c r="P223" s="84"/>
      <c r="Q223" s="84"/>
      <c r="R223" s="84"/>
      <c r="S223" s="84"/>
      <c r="T223" s="85"/>
      <c r="AT223" s="18" t="s">
        <v>174</v>
      </c>
      <c r="AU223" s="18" t="s">
        <v>85</v>
      </c>
    </row>
    <row r="224" s="12" customFormat="1">
      <c r="B224" s="236"/>
      <c r="C224" s="237"/>
      <c r="D224" s="233" t="s">
        <v>176</v>
      </c>
      <c r="E224" s="238" t="s">
        <v>19</v>
      </c>
      <c r="F224" s="239" t="s">
        <v>252</v>
      </c>
      <c r="G224" s="237"/>
      <c r="H224" s="238" t="s">
        <v>19</v>
      </c>
      <c r="I224" s="240"/>
      <c r="J224" s="237"/>
      <c r="K224" s="237"/>
      <c r="L224" s="241"/>
      <c r="M224" s="242"/>
      <c r="N224" s="243"/>
      <c r="O224" s="243"/>
      <c r="P224" s="243"/>
      <c r="Q224" s="243"/>
      <c r="R224" s="243"/>
      <c r="S224" s="243"/>
      <c r="T224" s="244"/>
      <c r="AT224" s="245" t="s">
        <v>176</v>
      </c>
      <c r="AU224" s="245" t="s">
        <v>85</v>
      </c>
      <c r="AV224" s="12" t="s">
        <v>83</v>
      </c>
      <c r="AW224" s="12" t="s">
        <v>37</v>
      </c>
      <c r="AX224" s="12" t="s">
        <v>76</v>
      </c>
      <c r="AY224" s="245" t="s">
        <v>165</v>
      </c>
    </row>
    <row r="225" s="13" customFormat="1">
      <c r="B225" s="246"/>
      <c r="C225" s="247"/>
      <c r="D225" s="233" t="s">
        <v>176</v>
      </c>
      <c r="E225" s="248" t="s">
        <v>19</v>
      </c>
      <c r="F225" s="249" t="s">
        <v>757</v>
      </c>
      <c r="G225" s="247"/>
      <c r="H225" s="250">
        <v>9.9000000000000004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AT225" s="256" t="s">
        <v>176</v>
      </c>
      <c r="AU225" s="256" t="s">
        <v>85</v>
      </c>
      <c r="AV225" s="13" t="s">
        <v>85</v>
      </c>
      <c r="AW225" s="13" t="s">
        <v>37</v>
      </c>
      <c r="AX225" s="13" t="s">
        <v>76</v>
      </c>
      <c r="AY225" s="256" t="s">
        <v>165</v>
      </c>
    </row>
    <row r="226" s="14" customFormat="1">
      <c r="B226" s="257"/>
      <c r="C226" s="258"/>
      <c r="D226" s="233" t="s">
        <v>176</v>
      </c>
      <c r="E226" s="259" t="s">
        <v>19</v>
      </c>
      <c r="F226" s="260" t="s">
        <v>181</v>
      </c>
      <c r="G226" s="258"/>
      <c r="H226" s="261">
        <v>9.9000000000000004</v>
      </c>
      <c r="I226" s="262"/>
      <c r="J226" s="258"/>
      <c r="K226" s="258"/>
      <c r="L226" s="263"/>
      <c r="M226" s="264"/>
      <c r="N226" s="265"/>
      <c r="O226" s="265"/>
      <c r="P226" s="265"/>
      <c r="Q226" s="265"/>
      <c r="R226" s="265"/>
      <c r="S226" s="265"/>
      <c r="T226" s="266"/>
      <c r="AT226" s="267" t="s">
        <v>176</v>
      </c>
      <c r="AU226" s="267" t="s">
        <v>85</v>
      </c>
      <c r="AV226" s="14" t="s">
        <v>172</v>
      </c>
      <c r="AW226" s="14" t="s">
        <v>37</v>
      </c>
      <c r="AX226" s="14" t="s">
        <v>83</v>
      </c>
      <c r="AY226" s="267" t="s">
        <v>165</v>
      </c>
    </row>
    <row r="227" s="1" customFormat="1" ht="16.5" customHeight="1">
      <c r="B227" s="39"/>
      <c r="C227" s="220" t="s">
        <v>334</v>
      </c>
      <c r="D227" s="220" t="s">
        <v>167</v>
      </c>
      <c r="E227" s="221" t="s">
        <v>275</v>
      </c>
      <c r="F227" s="222" t="s">
        <v>276</v>
      </c>
      <c r="G227" s="223" t="s">
        <v>271</v>
      </c>
      <c r="H227" s="224">
        <v>17.82</v>
      </c>
      <c r="I227" s="225"/>
      <c r="J227" s="226">
        <f>ROUND(I227*H227,2)</f>
        <v>0</v>
      </c>
      <c r="K227" s="222" t="s">
        <v>171</v>
      </c>
      <c r="L227" s="44"/>
      <c r="M227" s="227" t="s">
        <v>19</v>
      </c>
      <c r="N227" s="228" t="s">
        <v>47</v>
      </c>
      <c r="O227" s="84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AR227" s="231" t="s">
        <v>172</v>
      </c>
      <c r="AT227" s="231" t="s">
        <v>167</v>
      </c>
      <c r="AU227" s="231" t="s">
        <v>85</v>
      </c>
      <c r="AY227" s="18" t="s">
        <v>165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8" t="s">
        <v>83</v>
      </c>
      <c r="BK227" s="232">
        <f>ROUND(I227*H227,2)</f>
        <v>0</v>
      </c>
      <c r="BL227" s="18" t="s">
        <v>172</v>
      </c>
      <c r="BM227" s="231" t="s">
        <v>759</v>
      </c>
    </row>
    <row r="228" s="1" customFormat="1">
      <c r="B228" s="39"/>
      <c r="C228" s="40"/>
      <c r="D228" s="233" t="s">
        <v>174</v>
      </c>
      <c r="E228" s="40"/>
      <c r="F228" s="234" t="s">
        <v>278</v>
      </c>
      <c r="G228" s="40"/>
      <c r="H228" s="40"/>
      <c r="I228" s="146"/>
      <c r="J228" s="40"/>
      <c r="K228" s="40"/>
      <c r="L228" s="44"/>
      <c r="M228" s="235"/>
      <c r="N228" s="84"/>
      <c r="O228" s="84"/>
      <c r="P228" s="84"/>
      <c r="Q228" s="84"/>
      <c r="R228" s="84"/>
      <c r="S228" s="84"/>
      <c r="T228" s="85"/>
      <c r="AT228" s="18" t="s">
        <v>174</v>
      </c>
      <c r="AU228" s="18" t="s">
        <v>85</v>
      </c>
    </row>
    <row r="229" s="12" customFormat="1">
      <c r="B229" s="236"/>
      <c r="C229" s="237"/>
      <c r="D229" s="233" t="s">
        <v>176</v>
      </c>
      <c r="E229" s="238" t="s">
        <v>19</v>
      </c>
      <c r="F229" s="239" t="s">
        <v>279</v>
      </c>
      <c r="G229" s="237"/>
      <c r="H229" s="238" t="s">
        <v>19</v>
      </c>
      <c r="I229" s="240"/>
      <c r="J229" s="237"/>
      <c r="K229" s="237"/>
      <c r="L229" s="241"/>
      <c r="M229" s="242"/>
      <c r="N229" s="243"/>
      <c r="O229" s="243"/>
      <c r="P229" s="243"/>
      <c r="Q229" s="243"/>
      <c r="R229" s="243"/>
      <c r="S229" s="243"/>
      <c r="T229" s="244"/>
      <c r="AT229" s="245" t="s">
        <v>176</v>
      </c>
      <c r="AU229" s="245" t="s">
        <v>85</v>
      </c>
      <c r="AV229" s="12" t="s">
        <v>83</v>
      </c>
      <c r="AW229" s="12" t="s">
        <v>37</v>
      </c>
      <c r="AX229" s="12" t="s">
        <v>76</v>
      </c>
      <c r="AY229" s="245" t="s">
        <v>165</v>
      </c>
    </row>
    <row r="230" s="13" customFormat="1">
      <c r="B230" s="246"/>
      <c r="C230" s="247"/>
      <c r="D230" s="233" t="s">
        <v>176</v>
      </c>
      <c r="E230" s="248" t="s">
        <v>19</v>
      </c>
      <c r="F230" s="249" t="s">
        <v>760</v>
      </c>
      <c r="G230" s="247"/>
      <c r="H230" s="250">
        <v>17.82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AT230" s="256" t="s">
        <v>176</v>
      </c>
      <c r="AU230" s="256" t="s">
        <v>85</v>
      </c>
      <c r="AV230" s="13" t="s">
        <v>85</v>
      </c>
      <c r="AW230" s="13" t="s">
        <v>37</v>
      </c>
      <c r="AX230" s="13" t="s">
        <v>76</v>
      </c>
      <c r="AY230" s="256" t="s">
        <v>165</v>
      </c>
    </row>
    <row r="231" s="14" customFormat="1">
      <c r="B231" s="257"/>
      <c r="C231" s="258"/>
      <c r="D231" s="233" t="s">
        <v>176</v>
      </c>
      <c r="E231" s="259" t="s">
        <v>19</v>
      </c>
      <c r="F231" s="260" t="s">
        <v>181</v>
      </c>
      <c r="G231" s="258"/>
      <c r="H231" s="261">
        <v>17.82</v>
      </c>
      <c r="I231" s="262"/>
      <c r="J231" s="258"/>
      <c r="K231" s="258"/>
      <c r="L231" s="263"/>
      <c r="M231" s="264"/>
      <c r="N231" s="265"/>
      <c r="O231" s="265"/>
      <c r="P231" s="265"/>
      <c r="Q231" s="265"/>
      <c r="R231" s="265"/>
      <c r="S231" s="265"/>
      <c r="T231" s="266"/>
      <c r="AT231" s="267" t="s">
        <v>176</v>
      </c>
      <c r="AU231" s="267" t="s">
        <v>85</v>
      </c>
      <c r="AV231" s="14" t="s">
        <v>172</v>
      </c>
      <c r="AW231" s="14" t="s">
        <v>37</v>
      </c>
      <c r="AX231" s="14" t="s">
        <v>83</v>
      </c>
      <c r="AY231" s="267" t="s">
        <v>165</v>
      </c>
    </row>
    <row r="232" s="1" customFormat="1" ht="16.5" customHeight="1">
      <c r="B232" s="39"/>
      <c r="C232" s="220" t="s">
        <v>340</v>
      </c>
      <c r="D232" s="220" t="s">
        <v>167</v>
      </c>
      <c r="E232" s="221" t="s">
        <v>761</v>
      </c>
      <c r="F232" s="222" t="s">
        <v>762</v>
      </c>
      <c r="G232" s="223" t="s">
        <v>219</v>
      </c>
      <c r="H232" s="224">
        <v>7.9199999999999999</v>
      </c>
      <c r="I232" s="225"/>
      <c r="J232" s="226">
        <f>ROUND(I232*H232,2)</f>
        <v>0</v>
      </c>
      <c r="K232" s="222" t="s">
        <v>171</v>
      </c>
      <c r="L232" s="44"/>
      <c r="M232" s="227" t="s">
        <v>19</v>
      </c>
      <c r="N232" s="228" t="s">
        <v>47</v>
      </c>
      <c r="O232" s="84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AR232" s="231" t="s">
        <v>172</v>
      </c>
      <c r="AT232" s="231" t="s">
        <v>167</v>
      </c>
      <c r="AU232" s="231" t="s">
        <v>85</v>
      </c>
      <c r="AY232" s="18" t="s">
        <v>165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8" t="s">
        <v>83</v>
      </c>
      <c r="BK232" s="232">
        <f>ROUND(I232*H232,2)</f>
        <v>0</v>
      </c>
      <c r="BL232" s="18" t="s">
        <v>172</v>
      </c>
      <c r="BM232" s="231" t="s">
        <v>763</v>
      </c>
    </row>
    <row r="233" s="1" customFormat="1">
      <c r="B233" s="39"/>
      <c r="C233" s="40"/>
      <c r="D233" s="233" t="s">
        <v>174</v>
      </c>
      <c r="E233" s="40"/>
      <c r="F233" s="234" t="s">
        <v>764</v>
      </c>
      <c r="G233" s="40"/>
      <c r="H233" s="40"/>
      <c r="I233" s="146"/>
      <c r="J233" s="40"/>
      <c r="K233" s="40"/>
      <c r="L233" s="44"/>
      <c r="M233" s="235"/>
      <c r="N233" s="84"/>
      <c r="O233" s="84"/>
      <c r="P233" s="84"/>
      <c r="Q233" s="84"/>
      <c r="R233" s="84"/>
      <c r="S233" s="84"/>
      <c r="T233" s="85"/>
      <c r="AT233" s="18" t="s">
        <v>174</v>
      </c>
      <c r="AU233" s="18" t="s">
        <v>85</v>
      </c>
    </row>
    <row r="234" s="12" customFormat="1">
      <c r="B234" s="236"/>
      <c r="C234" s="237"/>
      <c r="D234" s="233" t="s">
        <v>176</v>
      </c>
      <c r="E234" s="238" t="s">
        <v>19</v>
      </c>
      <c r="F234" s="239" t="s">
        <v>765</v>
      </c>
      <c r="G234" s="237"/>
      <c r="H234" s="238" t="s">
        <v>19</v>
      </c>
      <c r="I234" s="240"/>
      <c r="J234" s="237"/>
      <c r="K234" s="237"/>
      <c r="L234" s="241"/>
      <c r="M234" s="242"/>
      <c r="N234" s="243"/>
      <c r="O234" s="243"/>
      <c r="P234" s="243"/>
      <c r="Q234" s="243"/>
      <c r="R234" s="243"/>
      <c r="S234" s="243"/>
      <c r="T234" s="244"/>
      <c r="AT234" s="245" t="s">
        <v>176</v>
      </c>
      <c r="AU234" s="245" t="s">
        <v>85</v>
      </c>
      <c r="AV234" s="12" t="s">
        <v>83</v>
      </c>
      <c r="AW234" s="12" t="s">
        <v>37</v>
      </c>
      <c r="AX234" s="12" t="s">
        <v>76</v>
      </c>
      <c r="AY234" s="245" t="s">
        <v>165</v>
      </c>
    </row>
    <row r="235" s="13" customFormat="1">
      <c r="B235" s="246"/>
      <c r="C235" s="247"/>
      <c r="D235" s="233" t="s">
        <v>176</v>
      </c>
      <c r="E235" s="248" t="s">
        <v>19</v>
      </c>
      <c r="F235" s="249" t="s">
        <v>757</v>
      </c>
      <c r="G235" s="247"/>
      <c r="H235" s="250">
        <v>9.9000000000000004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AT235" s="256" t="s">
        <v>176</v>
      </c>
      <c r="AU235" s="256" t="s">
        <v>85</v>
      </c>
      <c r="AV235" s="13" t="s">
        <v>85</v>
      </c>
      <c r="AW235" s="13" t="s">
        <v>37</v>
      </c>
      <c r="AX235" s="13" t="s">
        <v>76</v>
      </c>
      <c r="AY235" s="256" t="s">
        <v>165</v>
      </c>
    </row>
    <row r="236" s="12" customFormat="1">
      <c r="B236" s="236"/>
      <c r="C236" s="237"/>
      <c r="D236" s="233" t="s">
        <v>176</v>
      </c>
      <c r="E236" s="238" t="s">
        <v>19</v>
      </c>
      <c r="F236" s="239" t="s">
        <v>766</v>
      </c>
      <c r="G236" s="237"/>
      <c r="H236" s="238" t="s">
        <v>19</v>
      </c>
      <c r="I236" s="240"/>
      <c r="J236" s="237"/>
      <c r="K236" s="237"/>
      <c r="L236" s="241"/>
      <c r="M236" s="242"/>
      <c r="N236" s="243"/>
      <c r="O236" s="243"/>
      <c r="P236" s="243"/>
      <c r="Q236" s="243"/>
      <c r="R236" s="243"/>
      <c r="S236" s="243"/>
      <c r="T236" s="244"/>
      <c r="AT236" s="245" t="s">
        <v>176</v>
      </c>
      <c r="AU236" s="245" t="s">
        <v>85</v>
      </c>
      <c r="AV236" s="12" t="s">
        <v>83</v>
      </c>
      <c r="AW236" s="12" t="s">
        <v>37</v>
      </c>
      <c r="AX236" s="12" t="s">
        <v>76</v>
      </c>
      <c r="AY236" s="245" t="s">
        <v>165</v>
      </c>
    </row>
    <row r="237" s="13" customFormat="1">
      <c r="B237" s="246"/>
      <c r="C237" s="247"/>
      <c r="D237" s="233" t="s">
        <v>176</v>
      </c>
      <c r="E237" s="248" t="s">
        <v>19</v>
      </c>
      <c r="F237" s="249" t="s">
        <v>767</v>
      </c>
      <c r="G237" s="247"/>
      <c r="H237" s="250">
        <v>-1.98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AT237" s="256" t="s">
        <v>176</v>
      </c>
      <c r="AU237" s="256" t="s">
        <v>85</v>
      </c>
      <c r="AV237" s="13" t="s">
        <v>85</v>
      </c>
      <c r="AW237" s="13" t="s">
        <v>37</v>
      </c>
      <c r="AX237" s="13" t="s">
        <v>76</v>
      </c>
      <c r="AY237" s="256" t="s">
        <v>165</v>
      </c>
    </row>
    <row r="238" s="14" customFormat="1">
      <c r="B238" s="257"/>
      <c r="C238" s="258"/>
      <c r="D238" s="233" t="s">
        <v>176</v>
      </c>
      <c r="E238" s="259" t="s">
        <v>19</v>
      </c>
      <c r="F238" s="260" t="s">
        <v>181</v>
      </c>
      <c r="G238" s="258"/>
      <c r="H238" s="261">
        <v>7.9199999999999999</v>
      </c>
      <c r="I238" s="262"/>
      <c r="J238" s="258"/>
      <c r="K238" s="258"/>
      <c r="L238" s="263"/>
      <c r="M238" s="264"/>
      <c r="N238" s="265"/>
      <c r="O238" s="265"/>
      <c r="P238" s="265"/>
      <c r="Q238" s="265"/>
      <c r="R238" s="265"/>
      <c r="S238" s="265"/>
      <c r="T238" s="266"/>
      <c r="AT238" s="267" t="s">
        <v>176</v>
      </c>
      <c r="AU238" s="267" t="s">
        <v>85</v>
      </c>
      <c r="AV238" s="14" t="s">
        <v>172</v>
      </c>
      <c r="AW238" s="14" t="s">
        <v>37</v>
      </c>
      <c r="AX238" s="14" t="s">
        <v>83</v>
      </c>
      <c r="AY238" s="267" t="s">
        <v>165</v>
      </c>
    </row>
    <row r="239" s="1" customFormat="1" ht="16.5" customHeight="1">
      <c r="B239" s="39"/>
      <c r="C239" s="268" t="s">
        <v>346</v>
      </c>
      <c r="D239" s="268" t="s">
        <v>268</v>
      </c>
      <c r="E239" s="269" t="s">
        <v>768</v>
      </c>
      <c r="F239" s="270" t="s">
        <v>270</v>
      </c>
      <c r="G239" s="271" t="s">
        <v>271</v>
      </c>
      <c r="H239" s="272">
        <v>15.84</v>
      </c>
      <c r="I239" s="273"/>
      <c r="J239" s="274">
        <f>ROUND(I239*H239,2)</f>
        <v>0</v>
      </c>
      <c r="K239" s="270" t="s">
        <v>171</v>
      </c>
      <c r="L239" s="275"/>
      <c r="M239" s="276" t="s">
        <v>19</v>
      </c>
      <c r="N239" s="277" t="s">
        <v>47</v>
      </c>
      <c r="O239" s="84"/>
      <c r="P239" s="229">
        <f>O239*H239</f>
        <v>0</v>
      </c>
      <c r="Q239" s="229">
        <v>1</v>
      </c>
      <c r="R239" s="229">
        <f>Q239*H239</f>
        <v>15.84</v>
      </c>
      <c r="S239" s="229">
        <v>0</v>
      </c>
      <c r="T239" s="230">
        <f>S239*H239</f>
        <v>0</v>
      </c>
      <c r="AR239" s="231" t="s">
        <v>590</v>
      </c>
      <c r="AT239" s="231" t="s">
        <v>268</v>
      </c>
      <c r="AU239" s="231" t="s">
        <v>85</v>
      </c>
      <c r="AY239" s="18" t="s">
        <v>165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8" t="s">
        <v>83</v>
      </c>
      <c r="BK239" s="232">
        <f>ROUND(I239*H239,2)</f>
        <v>0</v>
      </c>
      <c r="BL239" s="18" t="s">
        <v>590</v>
      </c>
      <c r="BM239" s="231" t="s">
        <v>769</v>
      </c>
    </row>
    <row r="240" s="1" customFormat="1">
      <c r="B240" s="39"/>
      <c r="C240" s="40"/>
      <c r="D240" s="233" t="s">
        <v>174</v>
      </c>
      <c r="E240" s="40"/>
      <c r="F240" s="234" t="s">
        <v>270</v>
      </c>
      <c r="G240" s="40"/>
      <c r="H240" s="40"/>
      <c r="I240" s="146"/>
      <c r="J240" s="40"/>
      <c r="K240" s="40"/>
      <c r="L240" s="44"/>
      <c r="M240" s="235"/>
      <c r="N240" s="84"/>
      <c r="O240" s="84"/>
      <c r="P240" s="84"/>
      <c r="Q240" s="84"/>
      <c r="R240" s="84"/>
      <c r="S240" s="84"/>
      <c r="T240" s="85"/>
      <c r="AT240" s="18" t="s">
        <v>174</v>
      </c>
      <c r="AU240" s="18" t="s">
        <v>85</v>
      </c>
    </row>
    <row r="241" s="12" customFormat="1">
      <c r="B241" s="236"/>
      <c r="C241" s="237"/>
      <c r="D241" s="233" t="s">
        <v>176</v>
      </c>
      <c r="E241" s="238" t="s">
        <v>19</v>
      </c>
      <c r="F241" s="239" t="s">
        <v>770</v>
      </c>
      <c r="G241" s="237"/>
      <c r="H241" s="238" t="s">
        <v>19</v>
      </c>
      <c r="I241" s="240"/>
      <c r="J241" s="237"/>
      <c r="K241" s="237"/>
      <c r="L241" s="241"/>
      <c r="M241" s="242"/>
      <c r="N241" s="243"/>
      <c r="O241" s="243"/>
      <c r="P241" s="243"/>
      <c r="Q241" s="243"/>
      <c r="R241" s="243"/>
      <c r="S241" s="243"/>
      <c r="T241" s="244"/>
      <c r="AT241" s="245" t="s">
        <v>176</v>
      </c>
      <c r="AU241" s="245" t="s">
        <v>85</v>
      </c>
      <c r="AV241" s="12" t="s">
        <v>83</v>
      </c>
      <c r="AW241" s="12" t="s">
        <v>37</v>
      </c>
      <c r="AX241" s="12" t="s">
        <v>76</v>
      </c>
      <c r="AY241" s="245" t="s">
        <v>165</v>
      </c>
    </row>
    <row r="242" s="13" customFormat="1">
      <c r="B242" s="246"/>
      <c r="C242" s="247"/>
      <c r="D242" s="233" t="s">
        <v>176</v>
      </c>
      <c r="E242" s="248" t="s">
        <v>19</v>
      </c>
      <c r="F242" s="249" t="s">
        <v>771</v>
      </c>
      <c r="G242" s="247"/>
      <c r="H242" s="250">
        <v>15.84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AT242" s="256" t="s">
        <v>176</v>
      </c>
      <c r="AU242" s="256" t="s">
        <v>85</v>
      </c>
      <c r="AV242" s="13" t="s">
        <v>85</v>
      </c>
      <c r="AW242" s="13" t="s">
        <v>37</v>
      </c>
      <c r="AX242" s="13" t="s">
        <v>76</v>
      </c>
      <c r="AY242" s="256" t="s">
        <v>165</v>
      </c>
    </row>
    <row r="243" s="14" customFormat="1">
      <c r="B243" s="257"/>
      <c r="C243" s="258"/>
      <c r="D243" s="233" t="s">
        <v>176</v>
      </c>
      <c r="E243" s="259" t="s">
        <v>19</v>
      </c>
      <c r="F243" s="260" t="s">
        <v>181</v>
      </c>
      <c r="G243" s="258"/>
      <c r="H243" s="261">
        <v>15.84</v>
      </c>
      <c r="I243" s="262"/>
      <c r="J243" s="258"/>
      <c r="K243" s="258"/>
      <c r="L243" s="263"/>
      <c r="M243" s="264"/>
      <c r="N243" s="265"/>
      <c r="O243" s="265"/>
      <c r="P243" s="265"/>
      <c r="Q243" s="265"/>
      <c r="R243" s="265"/>
      <c r="S243" s="265"/>
      <c r="T243" s="266"/>
      <c r="AT243" s="267" t="s">
        <v>176</v>
      </c>
      <c r="AU243" s="267" t="s">
        <v>85</v>
      </c>
      <c r="AV243" s="14" t="s">
        <v>172</v>
      </c>
      <c r="AW243" s="14" t="s">
        <v>37</v>
      </c>
      <c r="AX243" s="14" t="s">
        <v>83</v>
      </c>
      <c r="AY243" s="267" t="s">
        <v>165</v>
      </c>
    </row>
    <row r="244" s="1" customFormat="1" ht="16.5" customHeight="1">
      <c r="B244" s="39"/>
      <c r="C244" s="220" t="s">
        <v>352</v>
      </c>
      <c r="D244" s="220" t="s">
        <v>167</v>
      </c>
      <c r="E244" s="221" t="s">
        <v>772</v>
      </c>
      <c r="F244" s="222" t="s">
        <v>773</v>
      </c>
      <c r="G244" s="223" t="s">
        <v>219</v>
      </c>
      <c r="H244" s="224">
        <v>1.6499999999999999</v>
      </c>
      <c r="I244" s="225"/>
      <c r="J244" s="226">
        <f>ROUND(I244*H244,2)</f>
        <v>0</v>
      </c>
      <c r="K244" s="222" t="s">
        <v>171</v>
      </c>
      <c r="L244" s="44"/>
      <c r="M244" s="227" t="s">
        <v>19</v>
      </c>
      <c r="N244" s="228" t="s">
        <v>47</v>
      </c>
      <c r="O244" s="84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AR244" s="231" t="s">
        <v>172</v>
      </c>
      <c r="AT244" s="231" t="s">
        <v>167</v>
      </c>
      <c r="AU244" s="231" t="s">
        <v>85</v>
      </c>
      <c r="AY244" s="18" t="s">
        <v>165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8" t="s">
        <v>83</v>
      </c>
      <c r="BK244" s="232">
        <f>ROUND(I244*H244,2)</f>
        <v>0</v>
      </c>
      <c r="BL244" s="18" t="s">
        <v>172</v>
      </c>
      <c r="BM244" s="231" t="s">
        <v>774</v>
      </c>
    </row>
    <row r="245" s="1" customFormat="1">
      <c r="B245" s="39"/>
      <c r="C245" s="40"/>
      <c r="D245" s="233" t="s">
        <v>174</v>
      </c>
      <c r="E245" s="40"/>
      <c r="F245" s="234" t="s">
        <v>775</v>
      </c>
      <c r="G245" s="40"/>
      <c r="H245" s="40"/>
      <c r="I245" s="146"/>
      <c r="J245" s="40"/>
      <c r="K245" s="40"/>
      <c r="L245" s="44"/>
      <c r="M245" s="235"/>
      <c r="N245" s="84"/>
      <c r="O245" s="84"/>
      <c r="P245" s="84"/>
      <c r="Q245" s="84"/>
      <c r="R245" s="84"/>
      <c r="S245" s="84"/>
      <c r="T245" s="85"/>
      <c r="AT245" s="18" t="s">
        <v>174</v>
      </c>
      <c r="AU245" s="18" t="s">
        <v>85</v>
      </c>
    </row>
    <row r="246" s="12" customFormat="1">
      <c r="B246" s="236"/>
      <c r="C246" s="237"/>
      <c r="D246" s="233" t="s">
        <v>176</v>
      </c>
      <c r="E246" s="238" t="s">
        <v>19</v>
      </c>
      <c r="F246" s="239" t="s">
        <v>776</v>
      </c>
      <c r="G246" s="237"/>
      <c r="H246" s="238" t="s">
        <v>19</v>
      </c>
      <c r="I246" s="240"/>
      <c r="J246" s="237"/>
      <c r="K246" s="237"/>
      <c r="L246" s="241"/>
      <c r="M246" s="242"/>
      <c r="N246" s="243"/>
      <c r="O246" s="243"/>
      <c r="P246" s="243"/>
      <c r="Q246" s="243"/>
      <c r="R246" s="243"/>
      <c r="S246" s="243"/>
      <c r="T246" s="244"/>
      <c r="AT246" s="245" t="s">
        <v>176</v>
      </c>
      <c r="AU246" s="245" t="s">
        <v>85</v>
      </c>
      <c r="AV246" s="12" t="s">
        <v>83</v>
      </c>
      <c r="AW246" s="12" t="s">
        <v>37</v>
      </c>
      <c r="AX246" s="12" t="s">
        <v>76</v>
      </c>
      <c r="AY246" s="245" t="s">
        <v>165</v>
      </c>
    </row>
    <row r="247" s="13" customFormat="1">
      <c r="B247" s="246"/>
      <c r="C247" s="247"/>
      <c r="D247" s="233" t="s">
        <v>176</v>
      </c>
      <c r="E247" s="248" t="s">
        <v>19</v>
      </c>
      <c r="F247" s="249" t="s">
        <v>777</v>
      </c>
      <c r="G247" s="247"/>
      <c r="H247" s="250">
        <v>1.6499999999999999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5"/>
      <c r="AT247" s="256" t="s">
        <v>176</v>
      </c>
      <c r="AU247" s="256" t="s">
        <v>85</v>
      </c>
      <c r="AV247" s="13" t="s">
        <v>85</v>
      </c>
      <c r="AW247" s="13" t="s">
        <v>37</v>
      </c>
      <c r="AX247" s="13" t="s">
        <v>76</v>
      </c>
      <c r="AY247" s="256" t="s">
        <v>165</v>
      </c>
    </row>
    <row r="248" s="14" customFormat="1">
      <c r="B248" s="257"/>
      <c r="C248" s="258"/>
      <c r="D248" s="233" t="s">
        <v>176</v>
      </c>
      <c r="E248" s="259" t="s">
        <v>19</v>
      </c>
      <c r="F248" s="260" t="s">
        <v>181</v>
      </c>
      <c r="G248" s="258"/>
      <c r="H248" s="261">
        <v>1.6499999999999999</v>
      </c>
      <c r="I248" s="262"/>
      <c r="J248" s="258"/>
      <c r="K248" s="258"/>
      <c r="L248" s="263"/>
      <c r="M248" s="264"/>
      <c r="N248" s="265"/>
      <c r="O248" s="265"/>
      <c r="P248" s="265"/>
      <c r="Q248" s="265"/>
      <c r="R248" s="265"/>
      <c r="S248" s="265"/>
      <c r="T248" s="266"/>
      <c r="AT248" s="267" t="s">
        <v>176</v>
      </c>
      <c r="AU248" s="267" t="s">
        <v>85</v>
      </c>
      <c r="AV248" s="14" t="s">
        <v>172</v>
      </c>
      <c r="AW248" s="14" t="s">
        <v>37</v>
      </c>
      <c r="AX248" s="14" t="s">
        <v>83</v>
      </c>
      <c r="AY248" s="267" t="s">
        <v>165</v>
      </c>
    </row>
    <row r="249" s="1" customFormat="1" ht="16.5" customHeight="1">
      <c r="B249" s="39"/>
      <c r="C249" s="268" t="s">
        <v>358</v>
      </c>
      <c r="D249" s="268" t="s">
        <v>268</v>
      </c>
      <c r="E249" s="269" t="s">
        <v>778</v>
      </c>
      <c r="F249" s="270" t="s">
        <v>779</v>
      </c>
      <c r="G249" s="271" t="s">
        <v>271</v>
      </c>
      <c r="H249" s="272">
        <v>3.218</v>
      </c>
      <c r="I249" s="273"/>
      <c r="J249" s="274">
        <f>ROUND(I249*H249,2)</f>
        <v>0</v>
      </c>
      <c r="K249" s="270" t="s">
        <v>171</v>
      </c>
      <c r="L249" s="275"/>
      <c r="M249" s="276" t="s">
        <v>19</v>
      </c>
      <c r="N249" s="277" t="s">
        <v>47</v>
      </c>
      <c r="O249" s="84"/>
      <c r="P249" s="229">
        <f>O249*H249</f>
        <v>0</v>
      </c>
      <c r="Q249" s="229">
        <v>1</v>
      </c>
      <c r="R249" s="229">
        <f>Q249*H249</f>
        <v>3.218</v>
      </c>
      <c r="S249" s="229">
        <v>0</v>
      </c>
      <c r="T249" s="230">
        <f>S249*H249</f>
        <v>0</v>
      </c>
      <c r="AR249" s="231" t="s">
        <v>590</v>
      </c>
      <c r="AT249" s="231" t="s">
        <v>268</v>
      </c>
      <c r="AU249" s="231" t="s">
        <v>85</v>
      </c>
      <c r="AY249" s="18" t="s">
        <v>165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8" t="s">
        <v>83</v>
      </c>
      <c r="BK249" s="232">
        <f>ROUND(I249*H249,2)</f>
        <v>0</v>
      </c>
      <c r="BL249" s="18" t="s">
        <v>590</v>
      </c>
      <c r="BM249" s="231" t="s">
        <v>780</v>
      </c>
    </row>
    <row r="250" s="1" customFormat="1">
      <c r="B250" s="39"/>
      <c r="C250" s="40"/>
      <c r="D250" s="233" t="s">
        <v>174</v>
      </c>
      <c r="E250" s="40"/>
      <c r="F250" s="234" t="s">
        <v>779</v>
      </c>
      <c r="G250" s="40"/>
      <c r="H250" s="40"/>
      <c r="I250" s="146"/>
      <c r="J250" s="40"/>
      <c r="K250" s="40"/>
      <c r="L250" s="44"/>
      <c r="M250" s="235"/>
      <c r="N250" s="84"/>
      <c r="O250" s="84"/>
      <c r="P250" s="84"/>
      <c r="Q250" s="84"/>
      <c r="R250" s="84"/>
      <c r="S250" s="84"/>
      <c r="T250" s="85"/>
      <c r="AT250" s="18" t="s">
        <v>174</v>
      </c>
      <c r="AU250" s="18" t="s">
        <v>85</v>
      </c>
    </row>
    <row r="251" s="12" customFormat="1">
      <c r="B251" s="236"/>
      <c r="C251" s="237"/>
      <c r="D251" s="233" t="s">
        <v>176</v>
      </c>
      <c r="E251" s="238" t="s">
        <v>19</v>
      </c>
      <c r="F251" s="239" t="s">
        <v>781</v>
      </c>
      <c r="G251" s="237"/>
      <c r="H251" s="238" t="s">
        <v>19</v>
      </c>
      <c r="I251" s="240"/>
      <c r="J251" s="237"/>
      <c r="K251" s="237"/>
      <c r="L251" s="241"/>
      <c r="M251" s="242"/>
      <c r="N251" s="243"/>
      <c r="O251" s="243"/>
      <c r="P251" s="243"/>
      <c r="Q251" s="243"/>
      <c r="R251" s="243"/>
      <c r="S251" s="243"/>
      <c r="T251" s="244"/>
      <c r="AT251" s="245" t="s">
        <v>176</v>
      </c>
      <c r="AU251" s="245" t="s">
        <v>85</v>
      </c>
      <c r="AV251" s="12" t="s">
        <v>83</v>
      </c>
      <c r="AW251" s="12" t="s">
        <v>37</v>
      </c>
      <c r="AX251" s="12" t="s">
        <v>76</v>
      </c>
      <c r="AY251" s="245" t="s">
        <v>165</v>
      </c>
    </row>
    <row r="252" s="13" customFormat="1">
      <c r="B252" s="246"/>
      <c r="C252" s="247"/>
      <c r="D252" s="233" t="s">
        <v>176</v>
      </c>
      <c r="E252" s="248" t="s">
        <v>19</v>
      </c>
      <c r="F252" s="249" t="s">
        <v>782</v>
      </c>
      <c r="G252" s="247"/>
      <c r="H252" s="250">
        <v>3.218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5"/>
      <c r="AT252" s="256" t="s">
        <v>176</v>
      </c>
      <c r="AU252" s="256" t="s">
        <v>85</v>
      </c>
      <c r="AV252" s="13" t="s">
        <v>85</v>
      </c>
      <c r="AW252" s="13" t="s">
        <v>37</v>
      </c>
      <c r="AX252" s="13" t="s">
        <v>76</v>
      </c>
      <c r="AY252" s="256" t="s">
        <v>165</v>
      </c>
    </row>
    <row r="253" s="14" customFormat="1">
      <c r="B253" s="257"/>
      <c r="C253" s="258"/>
      <c r="D253" s="233" t="s">
        <v>176</v>
      </c>
      <c r="E253" s="259" t="s">
        <v>19</v>
      </c>
      <c r="F253" s="260" t="s">
        <v>181</v>
      </c>
      <c r="G253" s="258"/>
      <c r="H253" s="261">
        <v>3.218</v>
      </c>
      <c r="I253" s="262"/>
      <c r="J253" s="258"/>
      <c r="K253" s="258"/>
      <c r="L253" s="263"/>
      <c r="M253" s="264"/>
      <c r="N253" s="265"/>
      <c r="O253" s="265"/>
      <c r="P253" s="265"/>
      <c r="Q253" s="265"/>
      <c r="R253" s="265"/>
      <c r="S253" s="265"/>
      <c r="T253" s="266"/>
      <c r="AT253" s="267" t="s">
        <v>176</v>
      </c>
      <c r="AU253" s="267" t="s">
        <v>85</v>
      </c>
      <c r="AV253" s="14" t="s">
        <v>172</v>
      </c>
      <c r="AW253" s="14" t="s">
        <v>37</v>
      </c>
      <c r="AX253" s="14" t="s">
        <v>83</v>
      </c>
      <c r="AY253" s="267" t="s">
        <v>165</v>
      </c>
    </row>
    <row r="254" s="1" customFormat="1" ht="16.5" customHeight="1">
      <c r="B254" s="39"/>
      <c r="C254" s="220" t="s">
        <v>364</v>
      </c>
      <c r="D254" s="220" t="s">
        <v>167</v>
      </c>
      <c r="E254" s="221" t="s">
        <v>783</v>
      </c>
      <c r="F254" s="222" t="s">
        <v>784</v>
      </c>
      <c r="G254" s="223" t="s">
        <v>197</v>
      </c>
      <c r="H254" s="224">
        <v>3</v>
      </c>
      <c r="I254" s="225"/>
      <c r="J254" s="226">
        <f>ROUND(I254*H254,2)</f>
        <v>0</v>
      </c>
      <c r="K254" s="222" t="s">
        <v>171</v>
      </c>
      <c r="L254" s="44"/>
      <c r="M254" s="227" t="s">
        <v>19</v>
      </c>
      <c r="N254" s="228" t="s">
        <v>47</v>
      </c>
      <c r="O254" s="84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AR254" s="231" t="s">
        <v>172</v>
      </c>
      <c r="AT254" s="231" t="s">
        <v>167</v>
      </c>
      <c r="AU254" s="231" t="s">
        <v>85</v>
      </c>
      <c r="AY254" s="18" t="s">
        <v>165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8" t="s">
        <v>83</v>
      </c>
      <c r="BK254" s="232">
        <f>ROUND(I254*H254,2)</f>
        <v>0</v>
      </c>
      <c r="BL254" s="18" t="s">
        <v>172</v>
      </c>
      <c r="BM254" s="231" t="s">
        <v>785</v>
      </c>
    </row>
    <row r="255" s="1" customFormat="1">
      <c r="B255" s="39"/>
      <c r="C255" s="40"/>
      <c r="D255" s="233" t="s">
        <v>174</v>
      </c>
      <c r="E255" s="40"/>
      <c r="F255" s="234" t="s">
        <v>786</v>
      </c>
      <c r="G255" s="40"/>
      <c r="H255" s="40"/>
      <c r="I255" s="146"/>
      <c r="J255" s="40"/>
      <c r="K255" s="40"/>
      <c r="L255" s="44"/>
      <c r="M255" s="235"/>
      <c r="N255" s="84"/>
      <c r="O255" s="84"/>
      <c r="P255" s="84"/>
      <c r="Q255" s="84"/>
      <c r="R255" s="84"/>
      <c r="S255" s="84"/>
      <c r="T255" s="85"/>
      <c r="AT255" s="18" t="s">
        <v>174</v>
      </c>
      <c r="AU255" s="18" t="s">
        <v>85</v>
      </c>
    </row>
    <row r="256" s="12" customFormat="1">
      <c r="B256" s="236"/>
      <c r="C256" s="237"/>
      <c r="D256" s="233" t="s">
        <v>176</v>
      </c>
      <c r="E256" s="238" t="s">
        <v>19</v>
      </c>
      <c r="F256" s="239" t="s">
        <v>787</v>
      </c>
      <c r="G256" s="237"/>
      <c r="H256" s="238" t="s">
        <v>19</v>
      </c>
      <c r="I256" s="240"/>
      <c r="J256" s="237"/>
      <c r="K256" s="237"/>
      <c r="L256" s="241"/>
      <c r="M256" s="242"/>
      <c r="N256" s="243"/>
      <c r="O256" s="243"/>
      <c r="P256" s="243"/>
      <c r="Q256" s="243"/>
      <c r="R256" s="243"/>
      <c r="S256" s="243"/>
      <c r="T256" s="244"/>
      <c r="AT256" s="245" t="s">
        <v>176</v>
      </c>
      <c r="AU256" s="245" t="s">
        <v>85</v>
      </c>
      <c r="AV256" s="12" t="s">
        <v>83</v>
      </c>
      <c r="AW256" s="12" t="s">
        <v>37</v>
      </c>
      <c r="AX256" s="12" t="s">
        <v>76</v>
      </c>
      <c r="AY256" s="245" t="s">
        <v>165</v>
      </c>
    </row>
    <row r="257" s="13" customFormat="1">
      <c r="B257" s="246"/>
      <c r="C257" s="247"/>
      <c r="D257" s="233" t="s">
        <v>176</v>
      </c>
      <c r="E257" s="248" t="s">
        <v>19</v>
      </c>
      <c r="F257" s="249" t="s">
        <v>788</v>
      </c>
      <c r="G257" s="247"/>
      <c r="H257" s="250">
        <v>3</v>
      </c>
      <c r="I257" s="251"/>
      <c r="J257" s="247"/>
      <c r="K257" s="247"/>
      <c r="L257" s="252"/>
      <c r="M257" s="253"/>
      <c r="N257" s="254"/>
      <c r="O257" s="254"/>
      <c r="P257" s="254"/>
      <c r="Q257" s="254"/>
      <c r="R257" s="254"/>
      <c r="S257" s="254"/>
      <c r="T257" s="255"/>
      <c r="AT257" s="256" t="s">
        <v>176</v>
      </c>
      <c r="AU257" s="256" t="s">
        <v>85</v>
      </c>
      <c r="AV257" s="13" t="s">
        <v>85</v>
      </c>
      <c r="AW257" s="13" t="s">
        <v>37</v>
      </c>
      <c r="AX257" s="13" t="s">
        <v>76</v>
      </c>
      <c r="AY257" s="256" t="s">
        <v>165</v>
      </c>
    </row>
    <row r="258" s="14" customFormat="1">
      <c r="B258" s="257"/>
      <c r="C258" s="258"/>
      <c r="D258" s="233" t="s">
        <v>176</v>
      </c>
      <c r="E258" s="259" t="s">
        <v>19</v>
      </c>
      <c r="F258" s="260" t="s">
        <v>181</v>
      </c>
      <c r="G258" s="258"/>
      <c r="H258" s="261">
        <v>3</v>
      </c>
      <c r="I258" s="262"/>
      <c r="J258" s="258"/>
      <c r="K258" s="258"/>
      <c r="L258" s="263"/>
      <c r="M258" s="264"/>
      <c r="N258" s="265"/>
      <c r="O258" s="265"/>
      <c r="P258" s="265"/>
      <c r="Q258" s="265"/>
      <c r="R258" s="265"/>
      <c r="S258" s="265"/>
      <c r="T258" s="266"/>
      <c r="AT258" s="267" t="s">
        <v>176</v>
      </c>
      <c r="AU258" s="267" t="s">
        <v>85</v>
      </c>
      <c r="AV258" s="14" t="s">
        <v>172</v>
      </c>
      <c r="AW258" s="14" t="s">
        <v>37</v>
      </c>
      <c r="AX258" s="14" t="s">
        <v>83</v>
      </c>
      <c r="AY258" s="267" t="s">
        <v>165</v>
      </c>
    </row>
    <row r="259" s="1" customFormat="1" ht="16.5" customHeight="1">
      <c r="B259" s="39"/>
      <c r="C259" s="220" t="s">
        <v>374</v>
      </c>
      <c r="D259" s="220" t="s">
        <v>167</v>
      </c>
      <c r="E259" s="221" t="s">
        <v>789</v>
      </c>
      <c r="F259" s="222" t="s">
        <v>790</v>
      </c>
      <c r="G259" s="223" t="s">
        <v>219</v>
      </c>
      <c r="H259" s="224">
        <v>0.33000000000000002</v>
      </c>
      <c r="I259" s="225"/>
      <c r="J259" s="226">
        <f>ROUND(I259*H259,2)</f>
        <v>0</v>
      </c>
      <c r="K259" s="222" t="s">
        <v>171</v>
      </c>
      <c r="L259" s="44"/>
      <c r="M259" s="227" t="s">
        <v>19</v>
      </c>
      <c r="N259" s="228" t="s">
        <v>47</v>
      </c>
      <c r="O259" s="84"/>
      <c r="P259" s="229">
        <f>O259*H259</f>
        <v>0</v>
      </c>
      <c r="Q259" s="229">
        <v>1.8907700000000001</v>
      </c>
      <c r="R259" s="229">
        <f>Q259*H259</f>
        <v>0.62395410000000007</v>
      </c>
      <c r="S259" s="229">
        <v>0</v>
      </c>
      <c r="T259" s="230">
        <f>S259*H259</f>
        <v>0</v>
      </c>
      <c r="AR259" s="231" t="s">
        <v>172</v>
      </c>
      <c r="AT259" s="231" t="s">
        <v>167</v>
      </c>
      <c r="AU259" s="231" t="s">
        <v>85</v>
      </c>
      <c r="AY259" s="18" t="s">
        <v>165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8" t="s">
        <v>83</v>
      </c>
      <c r="BK259" s="232">
        <f>ROUND(I259*H259,2)</f>
        <v>0</v>
      </c>
      <c r="BL259" s="18" t="s">
        <v>172</v>
      </c>
      <c r="BM259" s="231" t="s">
        <v>791</v>
      </c>
    </row>
    <row r="260" s="1" customFormat="1">
      <c r="B260" s="39"/>
      <c r="C260" s="40"/>
      <c r="D260" s="233" t="s">
        <v>174</v>
      </c>
      <c r="E260" s="40"/>
      <c r="F260" s="234" t="s">
        <v>792</v>
      </c>
      <c r="G260" s="40"/>
      <c r="H260" s="40"/>
      <c r="I260" s="146"/>
      <c r="J260" s="40"/>
      <c r="K260" s="40"/>
      <c r="L260" s="44"/>
      <c r="M260" s="235"/>
      <c r="N260" s="84"/>
      <c r="O260" s="84"/>
      <c r="P260" s="84"/>
      <c r="Q260" s="84"/>
      <c r="R260" s="84"/>
      <c r="S260" s="84"/>
      <c r="T260" s="85"/>
      <c r="AT260" s="18" t="s">
        <v>174</v>
      </c>
      <c r="AU260" s="18" t="s">
        <v>85</v>
      </c>
    </row>
    <row r="261" s="12" customFormat="1">
      <c r="B261" s="236"/>
      <c r="C261" s="237"/>
      <c r="D261" s="233" t="s">
        <v>176</v>
      </c>
      <c r="E261" s="238" t="s">
        <v>19</v>
      </c>
      <c r="F261" s="239" t="s">
        <v>793</v>
      </c>
      <c r="G261" s="237"/>
      <c r="H261" s="238" t="s">
        <v>19</v>
      </c>
      <c r="I261" s="240"/>
      <c r="J261" s="237"/>
      <c r="K261" s="237"/>
      <c r="L261" s="241"/>
      <c r="M261" s="242"/>
      <c r="N261" s="243"/>
      <c r="O261" s="243"/>
      <c r="P261" s="243"/>
      <c r="Q261" s="243"/>
      <c r="R261" s="243"/>
      <c r="S261" s="243"/>
      <c r="T261" s="244"/>
      <c r="AT261" s="245" t="s">
        <v>176</v>
      </c>
      <c r="AU261" s="245" t="s">
        <v>85</v>
      </c>
      <c r="AV261" s="12" t="s">
        <v>83</v>
      </c>
      <c r="AW261" s="12" t="s">
        <v>37</v>
      </c>
      <c r="AX261" s="12" t="s">
        <v>76</v>
      </c>
      <c r="AY261" s="245" t="s">
        <v>165</v>
      </c>
    </row>
    <row r="262" s="13" customFormat="1">
      <c r="B262" s="246"/>
      <c r="C262" s="247"/>
      <c r="D262" s="233" t="s">
        <v>176</v>
      </c>
      <c r="E262" s="248" t="s">
        <v>19</v>
      </c>
      <c r="F262" s="249" t="s">
        <v>794</v>
      </c>
      <c r="G262" s="247"/>
      <c r="H262" s="250">
        <v>0.33000000000000002</v>
      </c>
      <c r="I262" s="251"/>
      <c r="J262" s="247"/>
      <c r="K262" s="247"/>
      <c r="L262" s="252"/>
      <c r="M262" s="253"/>
      <c r="N262" s="254"/>
      <c r="O262" s="254"/>
      <c r="P262" s="254"/>
      <c r="Q262" s="254"/>
      <c r="R262" s="254"/>
      <c r="S262" s="254"/>
      <c r="T262" s="255"/>
      <c r="AT262" s="256" t="s">
        <v>176</v>
      </c>
      <c r="AU262" s="256" t="s">
        <v>85</v>
      </c>
      <c r="AV262" s="13" t="s">
        <v>85</v>
      </c>
      <c r="AW262" s="13" t="s">
        <v>37</v>
      </c>
      <c r="AX262" s="13" t="s">
        <v>76</v>
      </c>
      <c r="AY262" s="256" t="s">
        <v>165</v>
      </c>
    </row>
    <row r="263" s="14" customFormat="1">
      <c r="B263" s="257"/>
      <c r="C263" s="258"/>
      <c r="D263" s="233" t="s">
        <v>176</v>
      </c>
      <c r="E263" s="259" t="s">
        <v>19</v>
      </c>
      <c r="F263" s="260" t="s">
        <v>181</v>
      </c>
      <c r="G263" s="258"/>
      <c r="H263" s="261">
        <v>0.33000000000000002</v>
      </c>
      <c r="I263" s="262"/>
      <c r="J263" s="258"/>
      <c r="K263" s="258"/>
      <c r="L263" s="263"/>
      <c r="M263" s="264"/>
      <c r="N263" s="265"/>
      <c r="O263" s="265"/>
      <c r="P263" s="265"/>
      <c r="Q263" s="265"/>
      <c r="R263" s="265"/>
      <c r="S263" s="265"/>
      <c r="T263" s="266"/>
      <c r="AT263" s="267" t="s">
        <v>176</v>
      </c>
      <c r="AU263" s="267" t="s">
        <v>85</v>
      </c>
      <c r="AV263" s="14" t="s">
        <v>172</v>
      </c>
      <c r="AW263" s="14" t="s">
        <v>37</v>
      </c>
      <c r="AX263" s="14" t="s">
        <v>83</v>
      </c>
      <c r="AY263" s="267" t="s">
        <v>165</v>
      </c>
    </row>
    <row r="264" s="1" customFormat="1" ht="16.5" customHeight="1">
      <c r="B264" s="39"/>
      <c r="C264" s="220" t="s">
        <v>380</v>
      </c>
      <c r="D264" s="220" t="s">
        <v>167</v>
      </c>
      <c r="E264" s="221" t="s">
        <v>795</v>
      </c>
      <c r="F264" s="222" t="s">
        <v>796</v>
      </c>
      <c r="G264" s="223" t="s">
        <v>197</v>
      </c>
      <c r="H264" s="224">
        <v>3</v>
      </c>
      <c r="I264" s="225"/>
      <c r="J264" s="226">
        <f>ROUND(I264*H264,2)</f>
        <v>0</v>
      </c>
      <c r="K264" s="222" t="s">
        <v>171</v>
      </c>
      <c r="L264" s="44"/>
      <c r="M264" s="227" t="s">
        <v>19</v>
      </c>
      <c r="N264" s="228" t="s">
        <v>47</v>
      </c>
      <c r="O264" s="84"/>
      <c r="P264" s="229">
        <f>O264*H264</f>
        <v>0</v>
      </c>
      <c r="Q264" s="229">
        <v>1.0000000000000001E-05</v>
      </c>
      <c r="R264" s="229">
        <f>Q264*H264</f>
        <v>3.0000000000000004E-05</v>
      </c>
      <c r="S264" s="229">
        <v>0</v>
      </c>
      <c r="T264" s="230">
        <f>S264*H264</f>
        <v>0</v>
      </c>
      <c r="AR264" s="231" t="s">
        <v>172</v>
      </c>
      <c r="AT264" s="231" t="s">
        <v>167</v>
      </c>
      <c r="AU264" s="231" t="s">
        <v>85</v>
      </c>
      <c r="AY264" s="18" t="s">
        <v>165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8" t="s">
        <v>83</v>
      </c>
      <c r="BK264" s="232">
        <f>ROUND(I264*H264,2)</f>
        <v>0</v>
      </c>
      <c r="BL264" s="18" t="s">
        <v>172</v>
      </c>
      <c r="BM264" s="231" t="s">
        <v>797</v>
      </c>
    </row>
    <row r="265" s="1" customFormat="1">
      <c r="B265" s="39"/>
      <c r="C265" s="40"/>
      <c r="D265" s="233" t="s">
        <v>174</v>
      </c>
      <c r="E265" s="40"/>
      <c r="F265" s="234" t="s">
        <v>798</v>
      </c>
      <c r="G265" s="40"/>
      <c r="H265" s="40"/>
      <c r="I265" s="146"/>
      <c r="J265" s="40"/>
      <c r="K265" s="40"/>
      <c r="L265" s="44"/>
      <c r="M265" s="235"/>
      <c r="N265" s="84"/>
      <c r="O265" s="84"/>
      <c r="P265" s="84"/>
      <c r="Q265" s="84"/>
      <c r="R265" s="84"/>
      <c r="S265" s="84"/>
      <c r="T265" s="85"/>
      <c r="AT265" s="18" t="s">
        <v>174</v>
      </c>
      <c r="AU265" s="18" t="s">
        <v>85</v>
      </c>
    </row>
    <row r="266" s="12" customFormat="1">
      <c r="B266" s="236"/>
      <c r="C266" s="237"/>
      <c r="D266" s="233" t="s">
        <v>176</v>
      </c>
      <c r="E266" s="238" t="s">
        <v>19</v>
      </c>
      <c r="F266" s="239" t="s">
        <v>799</v>
      </c>
      <c r="G266" s="237"/>
      <c r="H266" s="238" t="s">
        <v>19</v>
      </c>
      <c r="I266" s="240"/>
      <c r="J266" s="237"/>
      <c r="K266" s="237"/>
      <c r="L266" s="241"/>
      <c r="M266" s="242"/>
      <c r="N266" s="243"/>
      <c r="O266" s="243"/>
      <c r="P266" s="243"/>
      <c r="Q266" s="243"/>
      <c r="R266" s="243"/>
      <c r="S266" s="243"/>
      <c r="T266" s="244"/>
      <c r="AT266" s="245" t="s">
        <v>176</v>
      </c>
      <c r="AU266" s="245" t="s">
        <v>85</v>
      </c>
      <c r="AV266" s="12" t="s">
        <v>83</v>
      </c>
      <c r="AW266" s="12" t="s">
        <v>37</v>
      </c>
      <c r="AX266" s="12" t="s">
        <v>76</v>
      </c>
      <c r="AY266" s="245" t="s">
        <v>165</v>
      </c>
    </row>
    <row r="267" s="13" customFormat="1">
      <c r="B267" s="246"/>
      <c r="C267" s="247"/>
      <c r="D267" s="233" t="s">
        <v>176</v>
      </c>
      <c r="E267" s="248" t="s">
        <v>19</v>
      </c>
      <c r="F267" s="249" t="s">
        <v>788</v>
      </c>
      <c r="G267" s="247"/>
      <c r="H267" s="250">
        <v>3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AT267" s="256" t="s">
        <v>176</v>
      </c>
      <c r="AU267" s="256" t="s">
        <v>85</v>
      </c>
      <c r="AV267" s="13" t="s">
        <v>85</v>
      </c>
      <c r="AW267" s="13" t="s">
        <v>37</v>
      </c>
      <c r="AX267" s="13" t="s">
        <v>76</v>
      </c>
      <c r="AY267" s="256" t="s">
        <v>165</v>
      </c>
    </row>
    <row r="268" s="14" customFormat="1">
      <c r="B268" s="257"/>
      <c r="C268" s="258"/>
      <c r="D268" s="233" t="s">
        <v>176</v>
      </c>
      <c r="E268" s="259" t="s">
        <v>19</v>
      </c>
      <c r="F268" s="260" t="s">
        <v>181</v>
      </c>
      <c r="G268" s="258"/>
      <c r="H268" s="261">
        <v>3</v>
      </c>
      <c r="I268" s="262"/>
      <c r="J268" s="258"/>
      <c r="K268" s="258"/>
      <c r="L268" s="263"/>
      <c r="M268" s="264"/>
      <c r="N268" s="265"/>
      <c r="O268" s="265"/>
      <c r="P268" s="265"/>
      <c r="Q268" s="265"/>
      <c r="R268" s="265"/>
      <c r="S268" s="265"/>
      <c r="T268" s="266"/>
      <c r="AT268" s="267" t="s">
        <v>176</v>
      </c>
      <c r="AU268" s="267" t="s">
        <v>85</v>
      </c>
      <c r="AV268" s="14" t="s">
        <v>172</v>
      </c>
      <c r="AW268" s="14" t="s">
        <v>37</v>
      </c>
      <c r="AX268" s="14" t="s">
        <v>83</v>
      </c>
      <c r="AY268" s="267" t="s">
        <v>165</v>
      </c>
    </row>
    <row r="269" s="1" customFormat="1" ht="16.5" customHeight="1">
      <c r="B269" s="39"/>
      <c r="C269" s="268" t="s">
        <v>386</v>
      </c>
      <c r="D269" s="268" t="s">
        <v>268</v>
      </c>
      <c r="E269" s="269" t="s">
        <v>800</v>
      </c>
      <c r="F269" s="270" t="s">
        <v>801</v>
      </c>
      <c r="G269" s="271" t="s">
        <v>197</v>
      </c>
      <c r="H269" s="272">
        <v>3.0899999999999999</v>
      </c>
      <c r="I269" s="273"/>
      <c r="J269" s="274">
        <f>ROUND(I269*H269,2)</f>
        <v>0</v>
      </c>
      <c r="K269" s="270" t="s">
        <v>171</v>
      </c>
      <c r="L269" s="275"/>
      <c r="M269" s="276" t="s">
        <v>19</v>
      </c>
      <c r="N269" s="277" t="s">
        <v>47</v>
      </c>
      <c r="O269" s="84"/>
      <c r="P269" s="229">
        <f>O269*H269</f>
        <v>0</v>
      </c>
      <c r="Q269" s="229">
        <v>0.0026700000000000001</v>
      </c>
      <c r="R269" s="229">
        <f>Q269*H269</f>
        <v>0.0082503000000000003</v>
      </c>
      <c r="S269" s="229">
        <v>0</v>
      </c>
      <c r="T269" s="230">
        <f>S269*H269</f>
        <v>0</v>
      </c>
      <c r="AR269" s="231" t="s">
        <v>590</v>
      </c>
      <c r="AT269" s="231" t="s">
        <v>268</v>
      </c>
      <c r="AU269" s="231" t="s">
        <v>85</v>
      </c>
      <c r="AY269" s="18" t="s">
        <v>165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8" t="s">
        <v>83</v>
      </c>
      <c r="BK269" s="232">
        <f>ROUND(I269*H269,2)</f>
        <v>0</v>
      </c>
      <c r="BL269" s="18" t="s">
        <v>590</v>
      </c>
      <c r="BM269" s="231" t="s">
        <v>802</v>
      </c>
    </row>
    <row r="270" s="1" customFormat="1">
      <c r="B270" s="39"/>
      <c r="C270" s="40"/>
      <c r="D270" s="233" t="s">
        <v>174</v>
      </c>
      <c r="E270" s="40"/>
      <c r="F270" s="234" t="s">
        <v>801</v>
      </c>
      <c r="G270" s="40"/>
      <c r="H270" s="40"/>
      <c r="I270" s="146"/>
      <c r="J270" s="40"/>
      <c r="K270" s="40"/>
      <c r="L270" s="44"/>
      <c r="M270" s="235"/>
      <c r="N270" s="84"/>
      <c r="O270" s="84"/>
      <c r="P270" s="84"/>
      <c r="Q270" s="84"/>
      <c r="R270" s="84"/>
      <c r="S270" s="84"/>
      <c r="T270" s="85"/>
      <c r="AT270" s="18" t="s">
        <v>174</v>
      </c>
      <c r="AU270" s="18" t="s">
        <v>85</v>
      </c>
    </row>
    <row r="271" s="12" customFormat="1">
      <c r="B271" s="236"/>
      <c r="C271" s="237"/>
      <c r="D271" s="233" t="s">
        <v>176</v>
      </c>
      <c r="E271" s="238" t="s">
        <v>19</v>
      </c>
      <c r="F271" s="239" t="s">
        <v>803</v>
      </c>
      <c r="G271" s="237"/>
      <c r="H271" s="238" t="s">
        <v>19</v>
      </c>
      <c r="I271" s="240"/>
      <c r="J271" s="237"/>
      <c r="K271" s="237"/>
      <c r="L271" s="241"/>
      <c r="M271" s="242"/>
      <c r="N271" s="243"/>
      <c r="O271" s="243"/>
      <c r="P271" s="243"/>
      <c r="Q271" s="243"/>
      <c r="R271" s="243"/>
      <c r="S271" s="243"/>
      <c r="T271" s="244"/>
      <c r="AT271" s="245" t="s">
        <v>176</v>
      </c>
      <c r="AU271" s="245" t="s">
        <v>85</v>
      </c>
      <c r="AV271" s="12" t="s">
        <v>83</v>
      </c>
      <c r="AW271" s="12" t="s">
        <v>37</v>
      </c>
      <c r="AX271" s="12" t="s">
        <v>76</v>
      </c>
      <c r="AY271" s="245" t="s">
        <v>165</v>
      </c>
    </row>
    <row r="272" s="13" customFormat="1">
      <c r="B272" s="246"/>
      <c r="C272" s="247"/>
      <c r="D272" s="233" t="s">
        <v>176</v>
      </c>
      <c r="E272" s="248" t="s">
        <v>19</v>
      </c>
      <c r="F272" s="249" t="s">
        <v>804</v>
      </c>
      <c r="G272" s="247"/>
      <c r="H272" s="250">
        <v>3.0899999999999999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AT272" s="256" t="s">
        <v>176</v>
      </c>
      <c r="AU272" s="256" t="s">
        <v>85</v>
      </c>
      <c r="AV272" s="13" t="s">
        <v>85</v>
      </c>
      <c r="AW272" s="13" t="s">
        <v>37</v>
      </c>
      <c r="AX272" s="13" t="s">
        <v>76</v>
      </c>
      <c r="AY272" s="256" t="s">
        <v>165</v>
      </c>
    </row>
    <row r="273" s="14" customFormat="1">
      <c r="B273" s="257"/>
      <c r="C273" s="258"/>
      <c r="D273" s="233" t="s">
        <v>176</v>
      </c>
      <c r="E273" s="259" t="s">
        <v>19</v>
      </c>
      <c r="F273" s="260" t="s">
        <v>181</v>
      </c>
      <c r="G273" s="258"/>
      <c r="H273" s="261">
        <v>3.0899999999999999</v>
      </c>
      <c r="I273" s="262"/>
      <c r="J273" s="258"/>
      <c r="K273" s="258"/>
      <c r="L273" s="263"/>
      <c r="M273" s="264"/>
      <c r="N273" s="265"/>
      <c r="O273" s="265"/>
      <c r="P273" s="265"/>
      <c r="Q273" s="265"/>
      <c r="R273" s="265"/>
      <c r="S273" s="265"/>
      <c r="T273" s="266"/>
      <c r="AT273" s="267" t="s">
        <v>176</v>
      </c>
      <c r="AU273" s="267" t="s">
        <v>85</v>
      </c>
      <c r="AV273" s="14" t="s">
        <v>172</v>
      </c>
      <c r="AW273" s="14" t="s">
        <v>37</v>
      </c>
      <c r="AX273" s="14" t="s">
        <v>83</v>
      </c>
      <c r="AY273" s="267" t="s">
        <v>165</v>
      </c>
    </row>
    <row r="274" s="1" customFormat="1" ht="16.5" customHeight="1">
      <c r="B274" s="39"/>
      <c r="C274" s="220" t="s">
        <v>392</v>
      </c>
      <c r="D274" s="220" t="s">
        <v>167</v>
      </c>
      <c r="E274" s="221" t="s">
        <v>805</v>
      </c>
      <c r="F274" s="222" t="s">
        <v>806</v>
      </c>
      <c r="G274" s="223" t="s">
        <v>324</v>
      </c>
      <c r="H274" s="224">
        <v>1</v>
      </c>
      <c r="I274" s="225"/>
      <c r="J274" s="226">
        <f>ROUND(I274*H274,2)</f>
        <v>0</v>
      </c>
      <c r="K274" s="222" t="s">
        <v>171</v>
      </c>
      <c r="L274" s="44"/>
      <c r="M274" s="227" t="s">
        <v>19</v>
      </c>
      <c r="N274" s="228" t="s">
        <v>47</v>
      </c>
      <c r="O274" s="84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AR274" s="231" t="s">
        <v>172</v>
      </c>
      <c r="AT274" s="231" t="s">
        <v>167</v>
      </c>
      <c r="AU274" s="231" t="s">
        <v>85</v>
      </c>
      <c r="AY274" s="18" t="s">
        <v>165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8" t="s">
        <v>83</v>
      </c>
      <c r="BK274" s="232">
        <f>ROUND(I274*H274,2)</f>
        <v>0</v>
      </c>
      <c r="BL274" s="18" t="s">
        <v>172</v>
      </c>
      <c r="BM274" s="231" t="s">
        <v>807</v>
      </c>
    </row>
    <row r="275" s="1" customFormat="1">
      <c r="B275" s="39"/>
      <c r="C275" s="40"/>
      <c r="D275" s="233" t="s">
        <v>174</v>
      </c>
      <c r="E275" s="40"/>
      <c r="F275" s="234" t="s">
        <v>808</v>
      </c>
      <c r="G275" s="40"/>
      <c r="H275" s="40"/>
      <c r="I275" s="146"/>
      <c r="J275" s="40"/>
      <c r="K275" s="40"/>
      <c r="L275" s="44"/>
      <c r="M275" s="235"/>
      <c r="N275" s="84"/>
      <c r="O275" s="84"/>
      <c r="P275" s="84"/>
      <c r="Q275" s="84"/>
      <c r="R275" s="84"/>
      <c r="S275" s="84"/>
      <c r="T275" s="85"/>
      <c r="AT275" s="18" t="s">
        <v>174</v>
      </c>
      <c r="AU275" s="18" t="s">
        <v>85</v>
      </c>
    </row>
    <row r="276" s="12" customFormat="1">
      <c r="B276" s="236"/>
      <c r="C276" s="237"/>
      <c r="D276" s="233" t="s">
        <v>176</v>
      </c>
      <c r="E276" s="238" t="s">
        <v>19</v>
      </c>
      <c r="F276" s="239" t="s">
        <v>809</v>
      </c>
      <c r="G276" s="237"/>
      <c r="H276" s="238" t="s">
        <v>19</v>
      </c>
      <c r="I276" s="240"/>
      <c r="J276" s="237"/>
      <c r="K276" s="237"/>
      <c r="L276" s="241"/>
      <c r="M276" s="242"/>
      <c r="N276" s="243"/>
      <c r="O276" s="243"/>
      <c r="P276" s="243"/>
      <c r="Q276" s="243"/>
      <c r="R276" s="243"/>
      <c r="S276" s="243"/>
      <c r="T276" s="244"/>
      <c r="AT276" s="245" t="s">
        <v>176</v>
      </c>
      <c r="AU276" s="245" t="s">
        <v>85</v>
      </c>
      <c r="AV276" s="12" t="s">
        <v>83</v>
      </c>
      <c r="AW276" s="12" t="s">
        <v>37</v>
      </c>
      <c r="AX276" s="12" t="s">
        <v>76</v>
      </c>
      <c r="AY276" s="245" t="s">
        <v>165</v>
      </c>
    </row>
    <row r="277" s="13" customFormat="1">
      <c r="B277" s="246"/>
      <c r="C277" s="247"/>
      <c r="D277" s="233" t="s">
        <v>176</v>
      </c>
      <c r="E277" s="248" t="s">
        <v>19</v>
      </c>
      <c r="F277" s="249" t="s">
        <v>83</v>
      </c>
      <c r="G277" s="247"/>
      <c r="H277" s="250">
        <v>1</v>
      </c>
      <c r="I277" s="251"/>
      <c r="J277" s="247"/>
      <c r="K277" s="247"/>
      <c r="L277" s="252"/>
      <c r="M277" s="253"/>
      <c r="N277" s="254"/>
      <c r="O277" s="254"/>
      <c r="P277" s="254"/>
      <c r="Q277" s="254"/>
      <c r="R277" s="254"/>
      <c r="S277" s="254"/>
      <c r="T277" s="255"/>
      <c r="AT277" s="256" t="s">
        <v>176</v>
      </c>
      <c r="AU277" s="256" t="s">
        <v>85</v>
      </c>
      <c r="AV277" s="13" t="s">
        <v>85</v>
      </c>
      <c r="AW277" s="13" t="s">
        <v>37</v>
      </c>
      <c r="AX277" s="13" t="s">
        <v>76</v>
      </c>
      <c r="AY277" s="256" t="s">
        <v>165</v>
      </c>
    </row>
    <row r="278" s="14" customFormat="1">
      <c r="B278" s="257"/>
      <c r="C278" s="258"/>
      <c r="D278" s="233" t="s">
        <v>176</v>
      </c>
      <c r="E278" s="259" t="s">
        <v>19</v>
      </c>
      <c r="F278" s="260" t="s">
        <v>181</v>
      </c>
      <c r="G278" s="258"/>
      <c r="H278" s="261">
        <v>1</v>
      </c>
      <c r="I278" s="262"/>
      <c r="J278" s="258"/>
      <c r="K278" s="258"/>
      <c r="L278" s="263"/>
      <c r="M278" s="264"/>
      <c r="N278" s="265"/>
      <c r="O278" s="265"/>
      <c r="P278" s="265"/>
      <c r="Q278" s="265"/>
      <c r="R278" s="265"/>
      <c r="S278" s="265"/>
      <c r="T278" s="266"/>
      <c r="AT278" s="267" t="s">
        <v>176</v>
      </c>
      <c r="AU278" s="267" t="s">
        <v>85</v>
      </c>
      <c r="AV278" s="14" t="s">
        <v>172</v>
      </c>
      <c r="AW278" s="14" t="s">
        <v>37</v>
      </c>
      <c r="AX278" s="14" t="s">
        <v>83</v>
      </c>
      <c r="AY278" s="267" t="s">
        <v>165</v>
      </c>
    </row>
    <row r="279" s="1" customFormat="1" ht="16.5" customHeight="1">
      <c r="B279" s="39"/>
      <c r="C279" s="268" t="s">
        <v>396</v>
      </c>
      <c r="D279" s="268" t="s">
        <v>268</v>
      </c>
      <c r="E279" s="269" t="s">
        <v>810</v>
      </c>
      <c r="F279" s="270" t="s">
        <v>811</v>
      </c>
      <c r="G279" s="271" t="s">
        <v>324</v>
      </c>
      <c r="H279" s="272">
        <v>1</v>
      </c>
      <c r="I279" s="273"/>
      <c r="J279" s="274">
        <f>ROUND(I279*H279,2)</f>
        <v>0</v>
      </c>
      <c r="K279" s="270" t="s">
        <v>171</v>
      </c>
      <c r="L279" s="275"/>
      <c r="M279" s="276" t="s">
        <v>19</v>
      </c>
      <c r="N279" s="277" t="s">
        <v>47</v>
      </c>
      <c r="O279" s="84"/>
      <c r="P279" s="229">
        <f>O279*H279</f>
        <v>0</v>
      </c>
      <c r="Q279" s="229">
        <v>0.00064999999999999997</v>
      </c>
      <c r="R279" s="229">
        <f>Q279*H279</f>
        <v>0.00064999999999999997</v>
      </c>
      <c r="S279" s="229">
        <v>0</v>
      </c>
      <c r="T279" s="230">
        <f>S279*H279</f>
        <v>0</v>
      </c>
      <c r="AR279" s="231" t="s">
        <v>224</v>
      </c>
      <c r="AT279" s="231" t="s">
        <v>268</v>
      </c>
      <c r="AU279" s="231" t="s">
        <v>85</v>
      </c>
      <c r="AY279" s="18" t="s">
        <v>165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8" t="s">
        <v>83</v>
      </c>
      <c r="BK279" s="232">
        <f>ROUND(I279*H279,2)</f>
        <v>0</v>
      </c>
      <c r="BL279" s="18" t="s">
        <v>172</v>
      </c>
      <c r="BM279" s="231" t="s">
        <v>812</v>
      </c>
    </row>
    <row r="280" s="1" customFormat="1">
      <c r="B280" s="39"/>
      <c r="C280" s="40"/>
      <c r="D280" s="233" t="s">
        <v>174</v>
      </c>
      <c r="E280" s="40"/>
      <c r="F280" s="234" t="s">
        <v>811</v>
      </c>
      <c r="G280" s="40"/>
      <c r="H280" s="40"/>
      <c r="I280" s="146"/>
      <c r="J280" s="40"/>
      <c r="K280" s="40"/>
      <c r="L280" s="44"/>
      <c r="M280" s="235"/>
      <c r="N280" s="84"/>
      <c r="O280" s="84"/>
      <c r="P280" s="84"/>
      <c r="Q280" s="84"/>
      <c r="R280" s="84"/>
      <c r="S280" s="84"/>
      <c r="T280" s="85"/>
      <c r="AT280" s="18" t="s">
        <v>174</v>
      </c>
      <c r="AU280" s="18" t="s">
        <v>85</v>
      </c>
    </row>
    <row r="281" s="12" customFormat="1">
      <c r="B281" s="236"/>
      <c r="C281" s="237"/>
      <c r="D281" s="233" t="s">
        <v>176</v>
      </c>
      <c r="E281" s="238" t="s">
        <v>19</v>
      </c>
      <c r="F281" s="239" t="s">
        <v>813</v>
      </c>
      <c r="G281" s="237"/>
      <c r="H281" s="238" t="s">
        <v>19</v>
      </c>
      <c r="I281" s="240"/>
      <c r="J281" s="237"/>
      <c r="K281" s="237"/>
      <c r="L281" s="241"/>
      <c r="M281" s="242"/>
      <c r="N281" s="243"/>
      <c r="O281" s="243"/>
      <c r="P281" s="243"/>
      <c r="Q281" s="243"/>
      <c r="R281" s="243"/>
      <c r="S281" s="243"/>
      <c r="T281" s="244"/>
      <c r="AT281" s="245" t="s">
        <v>176</v>
      </c>
      <c r="AU281" s="245" t="s">
        <v>85</v>
      </c>
      <c r="AV281" s="12" t="s">
        <v>83</v>
      </c>
      <c r="AW281" s="12" t="s">
        <v>37</v>
      </c>
      <c r="AX281" s="12" t="s">
        <v>76</v>
      </c>
      <c r="AY281" s="245" t="s">
        <v>165</v>
      </c>
    </row>
    <row r="282" s="13" customFormat="1">
      <c r="B282" s="246"/>
      <c r="C282" s="247"/>
      <c r="D282" s="233" t="s">
        <v>176</v>
      </c>
      <c r="E282" s="248" t="s">
        <v>19</v>
      </c>
      <c r="F282" s="249" t="s">
        <v>83</v>
      </c>
      <c r="G282" s="247"/>
      <c r="H282" s="250">
        <v>1</v>
      </c>
      <c r="I282" s="251"/>
      <c r="J282" s="247"/>
      <c r="K282" s="247"/>
      <c r="L282" s="252"/>
      <c r="M282" s="253"/>
      <c r="N282" s="254"/>
      <c r="O282" s="254"/>
      <c r="P282" s="254"/>
      <c r="Q282" s="254"/>
      <c r="R282" s="254"/>
      <c r="S282" s="254"/>
      <c r="T282" s="255"/>
      <c r="AT282" s="256" t="s">
        <v>176</v>
      </c>
      <c r="AU282" s="256" t="s">
        <v>85</v>
      </c>
      <c r="AV282" s="13" t="s">
        <v>85</v>
      </c>
      <c r="AW282" s="13" t="s">
        <v>37</v>
      </c>
      <c r="AX282" s="13" t="s">
        <v>76</v>
      </c>
      <c r="AY282" s="256" t="s">
        <v>165</v>
      </c>
    </row>
    <row r="283" s="14" customFormat="1">
      <c r="B283" s="257"/>
      <c r="C283" s="258"/>
      <c r="D283" s="233" t="s">
        <v>176</v>
      </c>
      <c r="E283" s="259" t="s">
        <v>19</v>
      </c>
      <c r="F283" s="260" t="s">
        <v>181</v>
      </c>
      <c r="G283" s="258"/>
      <c r="H283" s="261">
        <v>1</v>
      </c>
      <c r="I283" s="262"/>
      <c r="J283" s="258"/>
      <c r="K283" s="258"/>
      <c r="L283" s="263"/>
      <c r="M283" s="264"/>
      <c r="N283" s="265"/>
      <c r="O283" s="265"/>
      <c r="P283" s="265"/>
      <c r="Q283" s="265"/>
      <c r="R283" s="265"/>
      <c r="S283" s="265"/>
      <c r="T283" s="266"/>
      <c r="AT283" s="267" t="s">
        <v>176</v>
      </c>
      <c r="AU283" s="267" t="s">
        <v>85</v>
      </c>
      <c r="AV283" s="14" t="s">
        <v>172</v>
      </c>
      <c r="AW283" s="14" t="s">
        <v>37</v>
      </c>
      <c r="AX283" s="14" t="s">
        <v>83</v>
      </c>
      <c r="AY283" s="267" t="s">
        <v>165</v>
      </c>
    </row>
    <row r="284" s="1" customFormat="1" ht="16.5" customHeight="1">
      <c r="B284" s="39"/>
      <c r="C284" s="220" t="s">
        <v>403</v>
      </c>
      <c r="D284" s="220" t="s">
        <v>167</v>
      </c>
      <c r="E284" s="221" t="s">
        <v>814</v>
      </c>
      <c r="F284" s="222" t="s">
        <v>815</v>
      </c>
      <c r="G284" s="223" t="s">
        <v>324</v>
      </c>
      <c r="H284" s="224">
        <v>1</v>
      </c>
      <c r="I284" s="225"/>
      <c r="J284" s="226">
        <f>ROUND(I284*H284,2)</f>
        <v>0</v>
      </c>
      <c r="K284" s="222" t="s">
        <v>171</v>
      </c>
      <c r="L284" s="44"/>
      <c r="M284" s="227" t="s">
        <v>19</v>
      </c>
      <c r="N284" s="228" t="s">
        <v>47</v>
      </c>
      <c r="O284" s="84"/>
      <c r="P284" s="229">
        <f>O284*H284</f>
        <v>0</v>
      </c>
      <c r="Q284" s="229">
        <v>6.9999999999999994E-05</v>
      </c>
      <c r="R284" s="229">
        <f>Q284*H284</f>
        <v>6.9999999999999994E-05</v>
      </c>
      <c r="S284" s="229">
        <v>0</v>
      </c>
      <c r="T284" s="230">
        <f>S284*H284</f>
        <v>0</v>
      </c>
      <c r="AR284" s="231" t="s">
        <v>172</v>
      </c>
      <c r="AT284" s="231" t="s">
        <v>167</v>
      </c>
      <c r="AU284" s="231" t="s">
        <v>85</v>
      </c>
      <c r="AY284" s="18" t="s">
        <v>165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8" t="s">
        <v>83</v>
      </c>
      <c r="BK284" s="232">
        <f>ROUND(I284*H284,2)</f>
        <v>0</v>
      </c>
      <c r="BL284" s="18" t="s">
        <v>172</v>
      </c>
      <c r="BM284" s="231" t="s">
        <v>816</v>
      </c>
    </row>
    <row r="285" s="1" customFormat="1">
      <c r="B285" s="39"/>
      <c r="C285" s="40"/>
      <c r="D285" s="233" t="s">
        <v>174</v>
      </c>
      <c r="E285" s="40"/>
      <c r="F285" s="234" t="s">
        <v>817</v>
      </c>
      <c r="G285" s="40"/>
      <c r="H285" s="40"/>
      <c r="I285" s="146"/>
      <c r="J285" s="40"/>
      <c r="K285" s="40"/>
      <c r="L285" s="44"/>
      <c r="M285" s="235"/>
      <c r="N285" s="84"/>
      <c r="O285" s="84"/>
      <c r="P285" s="84"/>
      <c r="Q285" s="84"/>
      <c r="R285" s="84"/>
      <c r="S285" s="84"/>
      <c r="T285" s="85"/>
      <c r="AT285" s="18" t="s">
        <v>174</v>
      </c>
      <c r="AU285" s="18" t="s">
        <v>85</v>
      </c>
    </row>
    <row r="286" s="12" customFormat="1">
      <c r="B286" s="236"/>
      <c r="C286" s="237"/>
      <c r="D286" s="233" t="s">
        <v>176</v>
      </c>
      <c r="E286" s="238" t="s">
        <v>19</v>
      </c>
      <c r="F286" s="239" t="s">
        <v>818</v>
      </c>
      <c r="G286" s="237"/>
      <c r="H286" s="238" t="s">
        <v>19</v>
      </c>
      <c r="I286" s="240"/>
      <c r="J286" s="237"/>
      <c r="K286" s="237"/>
      <c r="L286" s="241"/>
      <c r="M286" s="242"/>
      <c r="N286" s="243"/>
      <c r="O286" s="243"/>
      <c r="P286" s="243"/>
      <c r="Q286" s="243"/>
      <c r="R286" s="243"/>
      <c r="S286" s="243"/>
      <c r="T286" s="244"/>
      <c r="AT286" s="245" t="s">
        <v>176</v>
      </c>
      <c r="AU286" s="245" t="s">
        <v>85</v>
      </c>
      <c r="AV286" s="12" t="s">
        <v>83</v>
      </c>
      <c r="AW286" s="12" t="s">
        <v>37</v>
      </c>
      <c r="AX286" s="12" t="s">
        <v>76</v>
      </c>
      <c r="AY286" s="245" t="s">
        <v>165</v>
      </c>
    </row>
    <row r="287" s="13" customFormat="1">
      <c r="B287" s="246"/>
      <c r="C287" s="247"/>
      <c r="D287" s="233" t="s">
        <v>176</v>
      </c>
      <c r="E287" s="248" t="s">
        <v>19</v>
      </c>
      <c r="F287" s="249" t="s">
        <v>83</v>
      </c>
      <c r="G287" s="247"/>
      <c r="H287" s="250">
        <v>1</v>
      </c>
      <c r="I287" s="251"/>
      <c r="J287" s="247"/>
      <c r="K287" s="247"/>
      <c r="L287" s="252"/>
      <c r="M287" s="253"/>
      <c r="N287" s="254"/>
      <c r="O287" s="254"/>
      <c r="P287" s="254"/>
      <c r="Q287" s="254"/>
      <c r="R287" s="254"/>
      <c r="S287" s="254"/>
      <c r="T287" s="255"/>
      <c r="AT287" s="256" t="s">
        <v>176</v>
      </c>
      <c r="AU287" s="256" t="s">
        <v>85</v>
      </c>
      <c r="AV287" s="13" t="s">
        <v>85</v>
      </c>
      <c r="AW287" s="13" t="s">
        <v>37</v>
      </c>
      <c r="AX287" s="13" t="s">
        <v>76</v>
      </c>
      <c r="AY287" s="256" t="s">
        <v>165</v>
      </c>
    </row>
    <row r="288" s="14" customFormat="1">
      <c r="B288" s="257"/>
      <c r="C288" s="258"/>
      <c r="D288" s="233" t="s">
        <v>176</v>
      </c>
      <c r="E288" s="259" t="s">
        <v>19</v>
      </c>
      <c r="F288" s="260" t="s">
        <v>181</v>
      </c>
      <c r="G288" s="258"/>
      <c r="H288" s="261">
        <v>1</v>
      </c>
      <c r="I288" s="262"/>
      <c r="J288" s="258"/>
      <c r="K288" s="258"/>
      <c r="L288" s="263"/>
      <c r="M288" s="264"/>
      <c r="N288" s="265"/>
      <c r="O288" s="265"/>
      <c r="P288" s="265"/>
      <c r="Q288" s="265"/>
      <c r="R288" s="265"/>
      <c r="S288" s="265"/>
      <c r="T288" s="266"/>
      <c r="AT288" s="267" t="s">
        <v>176</v>
      </c>
      <c r="AU288" s="267" t="s">
        <v>85</v>
      </c>
      <c r="AV288" s="14" t="s">
        <v>172</v>
      </c>
      <c r="AW288" s="14" t="s">
        <v>37</v>
      </c>
      <c r="AX288" s="14" t="s">
        <v>83</v>
      </c>
      <c r="AY288" s="267" t="s">
        <v>165</v>
      </c>
    </row>
    <row r="289" s="1" customFormat="1" ht="16.5" customHeight="1">
      <c r="B289" s="39"/>
      <c r="C289" s="268" t="s">
        <v>409</v>
      </c>
      <c r="D289" s="268" t="s">
        <v>268</v>
      </c>
      <c r="E289" s="269" t="s">
        <v>819</v>
      </c>
      <c r="F289" s="270" t="s">
        <v>820</v>
      </c>
      <c r="G289" s="271" t="s">
        <v>324</v>
      </c>
      <c r="H289" s="272">
        <v>1</v>
      </c>
      <c r="I289" s="273"/>
      <c r="J289" s="274">
        <f>ROUND(I289*H289,2)</f>
        <v>0</v>
      </c>
      <c r="K289" s="270" t="s">
        <v>171</v>
      </c>
      <c r="L289" s="275"/>
      <c r="M289" s="276" t="s">
        <v>19</v>
      </c>
      <c r="N289" s="277" t="s">
        <v>47</v>
      </c>
      <c r="O289" s="84"/>
      <c r="P289" s="229">
        <f>O289*H289</f>
        <v>0</v>
      </c>
      <c r="Q289" s="229">
        <v>0.002</v>
      </c>
      <c r="R289" s="229">
        <f>Q289*H289</f>
        <v>0.002</v>
      </c>
      <c r="S289" s="229">
        <v>0</v>
      </c>
      <c r="T289" s="230">
        <f>S289*H289</f>
        <v>0</v>
      </c>
      <c r="AR289" s="231" t="s">
        <v>224</v>
      </c>
      <c r="AT289" s="231" t="s">
        <v>268</v>
      </c>
      <c r="AU289" s="231" t="s">
        <v>85</v>
      </c>
      <c r="AY289" s="18" t="s">
        <v>165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8" t="s">
        <v>83</v>
      </c>
      <c r="BK289" s="232">
        <f>ROUND(I289*H289,2)</f>
        <v>0</v>
      </c>
      <c r="BL289" s="18" t="s">
        <v>172</v>
      </c>
      <c r="BM289" s="231" t="s">
        <v>821</v>
      </c>
    </row>
    <row r="290" s="1" customFormat="1">
      <c r="B290" s="39"/>
      <c r="C290" s="40"/>
      <c r="D290" s="233" t="s">
        <v>174</v>
      </c>
      <c r="E290" s="40"/>
      <c r="F290" s="234" t="s">
        <v>820</v>
      </c>
      <c r="G290" s="40"/>
      <c r="H290" s="40"/>
      <c r="I290" s="146"/>
      <c r="J290" s="40"/>
      <c r="K290" s="40"/>
      <c r="L290" s="44"/>
      <c r="M290" s="235"/>
      <c r="N290" s="84"/>
      <c r="O290" s="84"/>
      <c r="P290" s="84"/>
      <c r="Q290" s="84"/>
      <c r="R290" s="84"/>
      <c r="S290" s="84"/>
      <c r="T290" s="85"/>
      <c r="AT290" s="18" t="s">
        <v>174</v>
      </c>
      <c r="AU290" s="18" t="s">
        <v>85</v>
      </c>
    </row>
    <row r="291" s="12" customFormat="1">
      <c r="B291" s="236"/>
      <c r="C291" s="237"/>
      <c r="D291" s="233" t="s">
        <v>176</v>
      </c>
      <c r="E291" s="238" t="s">
        <v>19</v>
      </c>
      <c r="F291" s="239" t="s">
        <v>822</v>
      </c>
      <c r="G291" s="237"/>
      <c r="H291" s="238" t="s">
        <v>19</v>
      </c>
      <c r="I291" s="240"/>
      <c r="J291" s="237"/>
      <c r="K291" s="237"/>
      <c r="L291" s="241"/>
      <c r="M291" s="242"/>
      <c r="N291" s="243"/>
      <c r="O291" s="243"/>
      <c r="P291" s="243"/>
      <c r="Q291" s="243"/>
      <c r="R291" s="243"/>
      <c r="S291" s="243"/>
      <c r="T291" s="244"/>
      <c r="AT291" s="245" t="s">
        <v>176</v>
      </c>
      <c r="AU291" s="245" t="s">
        <v>85</v>
      </c>
      <c r="AV291" s="12" t="s">
        <v>83</v>
      </c>
      <c r="AW291" s="12" t="s">
        <v>37</v>
      </c>
      <c r="AX291" s="12" t="s">
        <v>76</v>
      </c>
      <c r="AY291" s="245" t="s">
        <v>165</v>
      </c>
    </row>
    <row r="292" s="13" customFormat="1">
      <c r="B292" s="246"/>
      <c r="C292" s="247"/>
      <c r="D292" s="233" t="s">
        <v>176</v>
      </c>
      <c r="E292" s="248" t="s">
        <v>19</v>
      </c>
      <c r="F292" s="249" t="s">
        <v>83</v>
      </c>
      <c r="G292" s="247"/>
      <c r="H292" s="250">
        <v>1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5"/>
      <c r="AT292" s="256" t="s">
        <v>176</v>
      </c>
      <c r="AU292" s="256" t="s">
        <v>85</v>
      </c>
      <c r="AV292" s="13" t="s">
        <v>85</v>
      </c>
      <c r="AW292" s="13" t="s">
        <v>37</v>
      </c>
      <c r="AX292" s="13" t="s">
        <v>76</v>
      </c>
      <c r="AY292" s="256" t="s">
        <v>165</v>
      </c>
    </row>
    <row r="293" s="14" customFormat="1">
      <c r="B293" s="257"/>
      <c r="C293" s="258"/>
      <c r="D293" s="233" t="s">
        <v>176</v>
      </c>
      <c r="E293" s="259" t="s">
        <v>19</v>
      </c>
      <c r="F293" s="260" t="s">
        <v>181</v>
      </c>
      <c r="G293" s="258"/>
      <c r="H293" s="261">
        <v>1</v>
      </c>
      <c r="I293" s="262"/>
      <c r="J293" s="258"/>
      <c r="K293" s="258"/>
      <c r="L293" s="263"/>
      <c r="M293" s="264"/>
      <c r="N293" s="265"/>
      <c r="O293" s="265"/>
      <c r="P293" s="265"/>
      <c r="Q293" s="265"/>
      <c r="R293" s="265"/>
      <c r="S293" s="265"/>
      <c r="T293" s="266"/>
      <c r="AT293" s="267" t="s">
        <v>176</v>
      </c>
      <c r="AU293" s="267" t="s">
        <v>85</v>
      </c>
      <c r="AV293" s="14" t="s">
        <v>172</v>
      </c>
      <c r="AW293" s="14" t="s">
        <v>37</v>
      </c>
      <c r="AX293" s="14" t="s">
        <v>83</v>
      </c>
      <c r="AY293" s="267" t="s">
        <v>165</v>
      </c>
    </row>
    <row r="294" s="1" customFormat="1" ht="16.5" customHeight="1">
      <c r="B294" s="39"/>
      <c r="C294" s="220" t="s">
        <v>416</v>
      </c>
      <c r="D294" s="220" t="s">
        <v>167</v>
      </c>
      <c r="E294" s="221" t="s">
        <v>823</v>
      </c>
      <c r="F294" s="222" t="s">
        <v>824</v>
      </c>
      <c r="G294" s="223" t="s">
        <v>324</v>
      </c>
      <c r="H294" s="224">
        <v>1</v>
      </c>
      <c r="I294" s="225"/>
      <c r="J294" s="226">
        <f>ROUND(I294*H294,2)</f>
        <v>0</v>
      </c>
      <c r="K294" s="222" t="s">
        <v>367</v>
      </c>
      <c r="L294" s="44"/>
      <c r="M294" s="227" t="s">
        <v>19</v>
      </c>
      <c r="N294" s="228" t="s">
        <v>47</v>
      </c>
      <c r="O294" s="84"/>
      <c r="P294" s="229">
        <f>O294*H294</f>
        <v>0</v>
      </c>
      <c r="Q294" s="229">
        <v>0.00027999999999999998</v>
      </c>
      <c r="R294" s="229">
        <f>Q294*H294</f>
        <v>0.00027999999999999998</v>
      </c>
      <c r="S294" s="229">
        <v>0</v>
      </c>
      <c r="T294" s="230">
        <f>S294*H294</f>
        <v>0</v>
      </c>
      <c r="AR294" s="231" t="s">
        <v>172</v>
      </c>
      <c r="AT294" s="231" t="s">
        <v>167</v>
      </c>
      <c r="AU294" s="231" t="s">
        <v>85</v>
      </c>
      <c r="AY294" s="18" t="s">
        <v>165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8" t="s">
        <v>83</v>
      </c>
      <c r="BK294" s="232">
        <f>ROUND(I294*H294,2)</f>
        <v>0</v>
      </c>
      <c r="BL294" s="18" t="s">
        <v>172</v>
      </c>
      <c r="BM294" s="231" t="s">
        <v>825</v>
      </c>
    </row>
    <row r="295" s="1" customFormat="1">
      <c r="B295" s="39"/>
      <c r="C295" s="40"/>
      <c r="D295" s="233" t="s">
        <v>174</v>
      </c>
      <c r="E295" s="40"/>
      <c r="F295" s="234" t="s">
        <v>826</v>
      </c>
      <c r="G295" s="40"/>
      <c r="H295" s="40"/>
      <c r="I295" s="146"/>
      <c r="J295" s="40"/>
      <c r="K295" s="40"/>
      <c r="L295" s="44"/>
      <c r="M295" s="235"/>
      <c r="N295" s="84"/>
      <c r="O295" s="84"/>
      <c r="P295" s="84"/>
      <c r="Q295" s="84"/>
      <c r="R295" s="84"/>
      <c r="S295" s="84"/>
      <c r="T295" s="85"/>
      <c r="AT295" s="18" t="s">
        <v>174</v>
      </c>
      <c r="AU295" s="18" t="s">
        <v>85</v>
      </c>
    </row>
    <row r="296" s="1" customFormat="1">
      <c r="B296" s="39"/>
      <c r="C296" s="40"/>
      <c r="D296" s="233" t="s">
        <v>369</v>
      </c>
      <c r="E296" s="40"/>
      <c r="F296" s="278" t="s">
        <v>827</v>
      </c>
      <c r="G296" s="40"/>
      <c r="H296" s="40"/>
      <c r="I296" s="146"/>
      <c r="J296" s="40"/>
      <c r="K296" s="40"/>
      <c r="L296" s="44"/>
      <c r="M296" s="235"/>
      <c r="N296" s="84"/>
      <c r="O296" s="84"/>
      <c r="P296" s="84"/>
      <c r="Q296" s="84"/>
      <c r="R296" s="84"/>
      <c r="S296" s="84"/>
      <c r="T296" s="85"/>
      <c r="AT296" s="18" t="s">
        <v>369</v>
      </c>
      <c r="AU296" s="18" t="s">
        <v>85</v>
      </c>
    </row>
    <row r="297" s="12" customFormat="1">
      <c r="B297" s="236"/>
      <c r="C297" s="237"/>
      <c r="D297" s="233" t="s">
        <v>176</v>
      </c>
      <c r="E297" s="238" t="s">
        <v>19</v>
      </c>
      <c r="F297" s="239" t="s">
        <v>828</v>
      </c>
      <c r="G297" s="237"/>
      <c r="H297" s="238" t="s">
        <v>19</v>
      </c>
      <c r="I297" s="240"/>
      <c r="J297" s="237"/>
      <c r="K297" s="237"/>
      <c r="L297" s="241"/>
      <c r="M297" s="242"/>
      <c r="N297" s="243"/>
      <c r="O297" s="243"/>
      <c r="P297" s="243"/>
      <c r="Q297" s="243"/>
      <c r="R297" s="243"/>
      <c r="S297" s="243"/>
      <c r="T297" s="244"/>
      <c r="AT297" s="245" t="s">
        <v>176</v>
      </c>
      <c r="AU297" s="245" t="s">
        <v>85</v>
      </c>
      <c r="AV297" s="12" t="s">
        <v>83</v>
      </c>
      <c r="AW297" s="12" t="s">
        <v>37</v>
      </c>
      <c r="AX297" s="12" t="s">
        <v>76</v>
      </c>
      <c r="AY297" s="245" t="s">
        <v>165</v>
      </c>
    </row>
    <row r="298" s="12" customFormat="1">
      <c r="B298" s="236"/>
      <c r="C298" s="237"/>
      <c r="D298" s="233" t="s">
        <v>176</v>
      </c>
      <c r="E298" s="238" t="s">
        <v>19</v>
      </c>
      <c r="F298" s="239" t="s">
        <v>829</v>
      </c>
      <c r="G298" s="237"/>
      <c r="H298" s="238" t="s">
        <v>19</v>
      </c>
      <c r="I298" s="240"/>
      <c r="J298" s="237"/>
      <c r="K298" s="237"/>
      <c r="L298" s="241"/>
      <c r="M298" s="242"/>
      <c r="N298" s="243"/>
      <c r="O298" s="243"/>
      <c r="P298" s="243"/>
      <c r="Q298" s="243"/>
      <c r="R298" s="243"/>
      <c r="S298" s="243"/>
      <c r="T298" s="244"/>
      <c r="AT298" s="245" t="s">
        <v>176</v>
      </c>
      <c r="AU298" s="245" t="s">
        <v>85</v>
      </c>
      <c r="AV298" s="12" t="s">
        <v>83</v>
      </c>
      <c r="AW298" s="12" t="s">
        <v>37</v>
      </c>
      <c r="AX298" s="12" t="s">
        <v>76</v>
      </c>
      <c r="AY298" s="245" t="s">
        <v>165</v>
      </c>
    </row>
    <row r="299" s="13" customFormat="1">
      <c r="B299" s="246"/>
      <c r="C299" s="247"/>
      <c r="D299" s="233" t="s">
        <v>176</v>
      </c>
      <c r="E299" s="248" t="s">
        <v>19</v>
      </c>
      <c r="F299" s="249" t="s">
        <v>83</v>
      </c>
      <c r="G299" s="247"/>
      <c r="H299" s="250">
        <v>1</v>
      </c>
      <c r="I299" s="251"/>
      <c r="J299" s="247"/>
      <c r="K299" s="247"/>
      <c r="L299" s="252"/>
      <c r="M299" s="253"/>
      <c r="N299" s="254"/>
      <c r="O299" s="254"/>
      <c r="P299" s="254"/>
      <c r="Q299" s="254"/>
      <c r="R299" s="254"/>
      <c r="S299" s="254"/>
      <c r="T299" s="255"/>
      <c r="AT299" s="256" t="s">
        <v>176</v>
      </c>
      <c r="AU299" s="256" t="s">
        <v>85</v>
      </c>
      <c r="AV299" s="13" t="s">
        <v>85</v>
      </c>
      <c r="AW299" s="13" t="s">
        <v>37</v>
      </c>
      <c r="AX299" s="13" t="s">
        <v>76</v>
      </c>
      <c r="AY299" s="256" t="s">
        <v>165</v>
      </c>
    </row>
    <row r="300" s="14" customFormat="1">
      <c r="B300" s="257"/>
      <c r="C300" s="258"/>
      <c r="D300" s="233" t="s">
        <v>176</v>
      </c>
      <c r="E300" s="259" t="s">
        <v>19</v>
      </c>
      <c r="F300" s="260" t="s">
        <v>181</v>
      </c>
      <c r="G300" s="258"/>
      <c r="H300" s="261">
        <v>1</v>
      </c>
      <c r="I300" s="262"/>
      <c r="J300" s="258"/>
      <c r="K300" s="258"/>
      <c r="L300" s="263"/>
      <c r="M300" s="264"/>
      <c r="N300" s="265"/>
      <c r="O300" s="265"/>
      <c r="P300" s="265"/>
      <c r="Q300" s="265"/>
      <c r="R300" s="265"/>
      <c r="S300" s="265"/>
      <c r="T300" s="266"/>
      <c r="AT300" s="267" t="s">
        <v>176</v>
      </c>
      <c r="AU300" s="267" t="s">
        <v>85</v>
      </c>
      <c r="AV300" s="14" t="s">
        <v>172</v>
      </c>
      <c r="AW300" s="14" t="s">
        <v>37</v>
      </c>
      <c r="AX300" s="14" t="s">
        <v>83</v>
      </c>
      <c r="AY300" s="267" t="s">
        <v>165</v>
      </c>
    </row>
    <row r="301" s="1" customFormat="1" ht="16.5" customHeight="1">
      <c r="B301" s="39"/>
      <c r="C301" s="220" t="s">
        <v>422</v>
      </c>
      <c r="D301" s="220" t="s">
        <v>167</v>
      </c>
      <c r="E301" s="221" t="s">
        <v>830</v>
      </c>
      <c r="F301" s="222" t="s">
        <v>831</v>
      </c>
      <c r="G301" s="223" t="s">
        <v>324</v>
      </c>
      <c r="H301" s="224">
        <v>1</v>
      </c>
      <c r="I301" s="225"/>
      <c r="J301" s="226">
        <f>ROUND(I301*H301,2)</f>
        <v>0</v>
      </c>
      <c r="K301" s="222" t="s">
        <v>367</v>
      </c>
      <c r="L301" s="44"/>
      <c r="M301" s="227" t="s">
        <v>19</v>
      </c>
      <c r="N301" s="228" t="s">
        <v>47</v>
      </c>
      <c r="O301" s="84"/>
      <c r="P301" s="229">
        <f>O301*H301</f>
        <v>0</v>
      </c>
      <c r="Q301" s="229">
        <v>0</v>
      </c>
      <c r="R301" s="229">
        <f>Q301*H301</f>
        <v>0</v>
      </c>
      <c r="S301" s="229">
        <v>0</v>
      </c>
      <c r="T301" s="230">
        <f>S301*H301</f>
        <v>0</v>
      </c>
      <c r="AR301" s="231" t="s">
        <v>172</v>
      </c>
      <c r="AT301" s="231" t="s">
        <v>167</v>
      </c>
      <c r="AU301" s="231" t="s">
        <v>85</v>
      </c>
      <c r="AY301" s="18" t="s">
        <v>165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8" t="s">
        <v>83</v>
      </c>
      <c r="BK301" s="232">
        <f>ROUND(I301*H301,2)</f>
        <v>0</v>
      </c>
      <c r="BL301" s="18" t="s">
        <v>172</v>
      </c>
      <c r="BM301" s="231" t="s">
        <v>832</v>
      </c>
    </row>
    <row r="302" s="1" customFormat="1">
      <c r="B302" s="39"/>
      <c r="C302" s="40"/>
      <c r="D302" s="233" t="s">
        <v>174</v>
      </c>
      <c r="E302" s="40"/>
      <c r="F302" s="234" t="s">
        <v>833</v>
      </c>
      <c r="G302" s="40"/>
      <c r="H302" s="40"/>
      <c r="I302" s="146"/>
      <c r="J302" s="40"/>
      <c r="K302" s="40"/>
      <c r="L302" s="44"/>
      <c r="M302" s="235"/>
      <c r="N302" s="84"/>
      <c r="O302" s="84"/>
      <c r="P302" s="84"/>
      <c r="Q302" s="84"/>
      <c r="R302" s="84"/>
      <c r="S302" s="84"/>
      <c r="T302" s="85"/>
      <c r="AT302" s="18" t="s">
        <v>174</v>
      </c>
      <c r="AU302" s="18" t="s">
        <v>85</v>
      </c>
    </row>
    <row r="303" s="1" customFormat="1">
      <c r="B303" s="39"/>
      <c r="C303" s="40"/>
      <c r="D303" s="233" t="s">
        <v>369</v>
      </c>
      <c r="E303" s="40"/>
      <c r="F303" s="278" t="s">
        <v>370</v>
      </c>
      <c r="G303" s="40"/>
      <c r="H303" s="40"/>
      <c r="I303" s="146"/>
      <c r="J303" s="40"/>
      <c r="K303" s="40"/>
      <c r="L303" s="44"/>
      <c r="M303" s="235"/>
      <c r="N303" s="84"/>
      <c r="O303" s="84"/>
      <c r="P303" s="84"/>
      <c r="Q303" s="84"/>
      <c r="R303" s="84"/>
      <c r="S303" s="84"/>
      <c r="T303" s="85"/>
      <c r="AT303" s="18" t="s">
        <v>369</v>
      </c>
      <c r="AU303" s="18" t="s">
        <v>85</v>
      </c>
    </row>
    <row r="304" s="12" customFormat="1">
      <c r="B304" s="236"/>
      <c r="C304" s="237"/>
      <c r="D304" s="233" t="s">
        <v>176</v>
      </c>
      <c r="E304" s="238" t="s">
        <v>19</v>
      </c>
      <c r="F304" s="239" t="s">
        <v>834</v>
      </c>
      <c r="G304" s="237"/>
      <c r="H304" s="238" t="s">
        <v>19</v>
      </c>
      <c r="I304" s="240"/>
      <c r="J304" s="237"/>
      <c r="K304" s="237"/>
      <c r="L304" s="241"/>
      <c r="M304" s="242"/>
      <c r="N304" s="243"/>
      <c r="O304" s="243"/>
      <c r="P304" s="243"/>
      <c r="Q304" s="243"/>
      <c r="R304" s="243"/>
      <c r="S304" s="243"/>
      <c r="T304" s="244"/>
      <c r="AT304" s="245" t="s">
        <v>176</v>
      </c>
      <c r="AU304" s="245" t="s">
        <v>85</v>
      </c>
      <c r="AV304" s="12" t="s">
        <v>83</v>
      </c>
      <c r="AW304" s="12" t="s">
        <v>37</v>
      </c>
      <c r="AX304" s="12" t="s">
        <v>76</v>
      </c>
      <c r="AY304" s="245" t="s">
        <v>165</v>
      </c>
    </row>
    <row r="305" s="13" customFormat="1">
      <c r="B305" s="246"/>
      <c r="C305" s="247"/>
      <c r="D305" s="233" t="s">
        <v>176</v>
      </c>
      <c r="E305" s="248" t="s">
        <v>19</v>
      </c>
      <c r="F305" s="249" t="s">
        <v>83</v>
      </c>
      <c r="G305" s="247"/>
      <c r="H305" s="250">
        <v>1</v>
      </c>
      <c r="I305" s="251"/>
      <c r="J305" s="247"/>
      <c r="K305" s="247"/>
      <c r="L305" s="252"/>
      <c r="M305" s="253"/>
      <c r="N305" s="254"/>
      <c r="O305" s="254"/>
      <c r="P305" s="254"/>
      <c r="Q305" s="254"/>
      <c r="R305" s="254"/>
      <c r="S305" s="254"/>
      <c r="T305" s="255"/>
      <c r="AT305" s="256" t="s">
        <v>176</v>
      </c>
      <c r="AU305" s="256" t="s">
        <v>85</v>
      </c>
      <c r="AV305" s="13" t="s">
        <v>85</v>
      </c>
      <c r="AW305" s="13" t="s">
        <v>37</v>
      </c>
      <c r="AX305" s="13" t="s">
        <v>76</v>
      </c>
      <c r="AY305" s="256" t="s">
        <v>165</v>
      </c>
    </row>
    <row r="306" s="14" customFormat="1">
      <c r="B306" s="257"/>
      <c r="C306" s="258"/>
      <c r="D306" s="233" t="s">
        <v>176</v>
      </c>
      <c r="E306" s="259" t="s">
        <v>19</v>
      </c>
      <c r="F306" s="260" t="s">
        <v>181</v>
      </c>
      <c r="G306" s="258"/>
      <c r="H306" s="261">
        <v>1</v>
      </c>
      <c r="I306" s="262"/>
      <c r="J306" s="258"/>
      <c r="K306" s="258"/>
      <c r="L306" s="263"/>
      <c r="M306" s="264"/>
      <c r="N306" s="265"/>
      <c r="O306" s="265"/>
      <c r="P306" s="265"/>
      <c r="Q306" s="265"/>
      <c r="R306" s="265"/>
      <c r="S306" s="265"/>
      <c r="T306" s="266"/>
      <c r="AT306" s="267" t="s">
        <v>176</v>
      </c>
      <c r="AU306" s="267" t="s">
        <v>85</v>
      </c>
      <c r="AV306" s="14" t="s">
        <v>172</v>
      </c>
      <c r="AW306" s="14" t="s">
        <v>37</v>
      </c>
      <c r="AX306" s="14" t="s">
        <v>83</v>
      </c>
      <c r="AY306" s="267" t="s">
        <v>165</v>
      </c>
    </row>
    <row r="307" s="11" customFormat="1" ht="22.8" customHeight="1">
      <c r="B307" s="204"/>
      <c r="C307" s="205"/>
      <c r="D307" s="206" t="s">
        <v>75</v>
      </c>
      <c r="E307" s="218" t="s">
        <v>835</v>
      </c>
      <c r="F307" s="218" t="s">
        <v>836</v>
      </c>
      <c r="G307" s="205"/>
      <c r="H307" s="205"/>
      <c r="I307" s="208"/>
      <c r="J307" s="219">
        <f>BK307</f>
        <v>0</v>
      </c>
      <c r="K307" s="205"/>
      <c r="L307" s="210"/>
      <c r="M307" s="211"/>
      <c r="N307" s="212"/>
      <c r="O307" s="212"/>
      <c r="P307" s="213">
        <f>SUM(P308:P380)</f>
        <v>0</v>
      </c>
      <c r="Q307" s="212"/>
      <c r="R307" s="213">
        <f>SUM(R308:R380)</f>
        <v>12.67480325</v>
      </c>
      <c r="S307" s="212"/>
      <c r="T307" s="214">
        <f>SUM(T308:T380)</f>
        <v>0</v>
      </c>
      <c r="AR307" s="215" t="s">
        <v>83</v>
      </c>
      <c r="AT307" s="216" t="s">
        <v>75</v>
      </c>
      <c r="AU307" s="216" t="s">
        <v>83</v>
      </c>
      <c r="AY307" s="215" t="s">
        <v>165</v>
      </c>
      <c r="BK307" s="217">
        <f>SUM(BK308:BK380)</f>
        <v>0</v>
      </c>
    </row>
    <row r="308" s="1" customFormat="1" ht="16.5" customHeight="1">
      <c r="B308" s="39"/>
      <c r="C308" s="220" t="s">
        <v>429</v>
      </c>
      <c r="D308" s="220" t="s">
        <v>167</v>
      </c>
      <c r="E308" s="221" t="s">
        <v>837</v>
      </c>
      <c r="F308" s="222" t="s">
        <v>838</v>
      </c>
      <c r="G308" s="223" t="s">
        <v>219</v>
      </c>
      <c r="H308" s="224">
        <v>6.75</v>
      </c>
      <c r="I308" s="225"/>
      <c r="J308" s="226">
        <f>ROUND(I308*H308,2)</f>
        <v>0</v>
      </c>
      <c r="K308" s="222" t="s">
        <v>171</v>
      </c>
      <c r="L308" s="44"/>
      <c r="M308" s="227" t="s">
        <v>19</v>
      </c>
      <c r="N308" s="228" t="s">
        <v>47</v>
      </c>
      <c r="O308" s="84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AR308" s="231" t="s">
        <v>172</v>
      </c>
      <c r="AT308" s="231" t="s">
        <v>167</v>
      </c>
      <c r="AU308" s="231" t="s">
        <v>85</v>
      </c>
      <c r="AY308" s="18" t="s">
        <v>165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8" t="s">
        <v>83</v>
      </c>
      <c r="BK308" s="232">
        <f>ROUND(I308*H308,2)</f>
        <v>0</v>
      </c>
      <c r="BL308" s="18" t="s">
        <v>172</v>
      </c>
      <c r="BM308" s="231" t="s">
        <v>839</v>
      </c>
    </row>
    <row r="309" s="1" customFormat="1">
      <c r="B309" s="39"/>
      <c r="C309" s="40"/>
      <c r="D309" s="233" t="s">
        <v>174</v>
      </c>
      <c r="E309" s="40"/>
      <c r="F309" s="234" t="s">
        <v>840</v>
      </c>
      <c r="G309" s="40"/>
      <c r="H309" s="40"/>
      <c r="I309" s="146"/>
      <c r="J309" s="40"/>
      <c r="K309" s="40"/>
      <c r="L309" s="44"/>
      <c r="M309" s="235"/>
      <c r="N309" s="84"/>
      <c r="O309" s="84"/>
      <c r="P309" s="84"/>
      <c r="Q309" s="84"/>
      <c r="R309" s="84"/>
      <c r="S309" s="84"/>
      <c r="T309" s="85"/>
      <c r="AT309" s="18" t="s">
        <v>174</v>
      </c>
      <c r="AU309" s="18" t="s">
        <v>85</v>
      </c>
    </row>
    <row r="310" s="12" customFormat="1">
      <c r="B310" s="236"/>
      <c r="C310" s="237"/>
      <c r="D310" s="233" t="s">
        <v>176</v>
      </c>
      <c r="E310" s="238" t="s">
        <v>19</v>
      </c>
      <c r="F310" s="239" t="s">
        <v>841</v>
      </c>
      <c r="G310" s="237"/>
      <c r="H310" s="238" t="s">
        <v>19</v>
      </c>
      <c r="I310" s="240"/>
      <c r="J310" s="237"/>
      <c r="K310" s="237"/>
      <c r="L310" s="241"/>
      <c r="M310" s="242"/>
      <c r="N310" s="243"/>
      <c r="O310" s="243"/>
      <c r="P310" s="243"/>
      <c r="Q310" s="243"/>
      <c r="R310" s="243"/>
      <c r="S310" s="243"/>
      <c r="T310" s="244"/>
      <c r="AT310" s="245" t="s">
        <v>176</v>
      </c>
      <c r="AU310" s="245" t="s">
        <v>85</v>
      </c>
      <c r="AV310" s="12" t="s">
        <v>83</v>
      </c>
      <c r="AW310" s="12" t="s">
        <v>37</v>
      </c>
      <c r="AX310" s="12" t="s">
        <v>76</v>
      </c>
      <c r="AY310" s="245" t="s">
        <v>165</v>
      </c>
    </row>
    <row r="311" s="13" customFormat="1">
      <c r="B311" s="246"/>
      <c r="C311" s="247"/>
      <c r="D311" s="233" t="s">
        <v>176</v>
      </c>
      <c r="E311" s="248" t="s">
        <v>19</v>
      </c>
      <c r="F311" s="249" t="s">
        <v>842</v>
      </c>
      <c r="G311" s="247"/>
      <c r="H311" s="250">
        <v>6.75</v>
      </c>
      <c r="I311" s="251"/>
      <c r="J311" s="247"/>
      <c r="K311" s="247"/>
      <c r="L311" s="252"/>
      <c r="M311" s="253"/>
      <c r="N311" s="254"/>
      <c r="O311" s="254"/>
      <c r="P311" s="254"/>
      <c r="Q311" s="254"/>
      <c r="R311" s="254"/>
      <c r="S311" s="254"/>
      <c r="T311" s="255"/>
      <c r="AT311" s="256" t="s">
        <v>176</v>
      </c>
      <c r="AU311" s="256" t="s">
        <v>85</v>
      </c>
      <c r="AV311" s="13" t="s">
        <v>85</v>
      </c>
      <c r="AW311" s="13" t="s">
        <v>37</v>
      </c>
      <c r="AX311" s="13" t="s">
        <v>76</v>
      </c>
      <c r="AY311" s="256" t="s">
        <v>165</v>
      </c>
    </row>
    <row r="312" s="14" customFormat="1">
      <c r="B312" s="257"/>
      <c r="C312" s="258"/>
      <c r="D312" s="233" t="s">
        <v>176</v>
      </c>
      <c r="E312" s="259" t="s">
        <v>19</v>
      </c>
      <c r="F312" s="260" t="s">
        <v>181</v>
      </c>
      <c r="G312" s="258"/>
      <c r="H312" s="261">
        <v>6.75</v>
      </c>
      <c r="I312" s="262"/>
      <c r="J312" s="258"/>
      <c r="K312" s="258"/>
      <c r="L312" s="263"/>
      <c r="M312" s="264"/>
      <c r="N312" s="265"/>
      <c r="O312" s="265"/>
      <c r="P312" s="265"/>
      <c r="Q312" s="265"/>
      <c r="R312" s="265"/>
      <c r="S312" s="265"/>
      <c r="T312" s="266"/>
      <c r="AT312" s="267" t="s">
        <v>176</v>
      </c>
      <c r="AU312" s="267" t="s">
        <v>85</v>
      </c>
      <c r="AV312" s="14" t="s">
        <v>172</v>
      </c>
      <c r="AW312" s="14" t="s">
        <v>37</v>
      </c>
      <c r="AX312" s="14" t="s">
        <v>83</v>
      </c>
      <c r="AY312" s="267" t="s">
        <v>165</v>
      </c>
    </row>
    <row r="313" s="1" customFormat="1" ht="16.5" customHeight="1">
      <c r="B313" s="39"/>
      <c r="C313" s="220" t="s">
        <v>434</v>
      </c>
      <c r="D313" s="220" t="s">
        <v>167</v>
      </c>
      <c r="E313" s="221" t="s">
        <v>843</v>
      </c>
      <c r="F313" s="222" t="s">
        <v>844</v>
      </c>
      <c r="G313" s="223" t="s">
        <v>219</v>
      </c>
      <c r="H313" s="224">
        <v>3.375</v>
      </c>
      <c r="I313" s="225"/>
      <c r="J313" s="226">
        <f>ROUND(I313*H313,2)</f>
        <v>0</v>
      </c>
      <c r="K313" s="222" t="s">
        <v>171</v>
      </c>
      <c r="L313" s="44"/>
      <c r="M313" s="227" t="s">
        <v>19</v>
      </c>
      <c r="N313" s="228" t="s">
        <v>47</v>
      </c>
      <c r="O313" s="84"/>
      <c r="P313" s="229">
        <f>O313*H313</f>
        <v>0</v>
      </c>
      <c r="Q313" s="229">
        <v>0</v>
      </c>
      <c r="R313" s="229">
        <f>Q313*H313</f>
        <v>0</v>
      </c>
      <c r="S313" s="229">
        <v>0</v>
      </c>
      <c r="T313" s="230">
        <f>S313*H313</f>
        <v>0</v>
      </c>
      <c r="AR313" s="231" t="s">
        <v>172</v>
      </c>
      <c r="AT313" s="231" t="s">
        <v>167</v>
      </c>
      <c r="AU313" s="231" t="s">
        <v>85</v>
      </c>
      <c r="AY313" s="18" t="s">
        <v>165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8" t="s">
        <v>83</v>
      </c>
      <c r="BK313" s="232">
        <f>ROUND(I313*H313,2)</f>
        <v>0</v>
      </c>
      <c r="BL313" s="18" t="s">
        <v>172</v>
      </c>
      <c r="BM313" s="231" t="s">
        <v>845</v>
      </c>
    </row>
    <row r="314" s="1" customFormat="1">
      <c r="B314" s="39"/>
      <c r="C314" s="40"/>
      <c r="D314" s="233" t="s">
        <v>174</v>
      </c>
      <c r="E314" s="40"/>
      <c r="F314" s="234" t="s">
        <v>846</v>
      </c>
      <c r="G314" s="40"/>
      <c r="H314" s="40"/>
      <c r="I314" s="146"/>
      <c r="J314" s="40"/>
      <c r="K314" s="40"/>
      <c r="L314" s="44"/>
      <c r="M314" s="235"/>
      <c r="N314" s="84"/>
      <c r="O314" s="84"/>
      <c r="P314" s="84"/>
      <c r="Q314" s="84"/>
      <c r="R314" s="84"/>
      <c r="S314" s="84"/>
      <c r="T314" s="85"/>
      <c r="AT314" s="18" t="s">
        <v>174</v>
      </c>
      <c r="AU314" s="18" t="s">
        <v>85</v>
      </c>
    </row>
    <row r="315" s="12" customFormat="1">
      <c r="B315" s="236"/>
      <c r="C315" s="237"/>
      <c r="D315" s="233" t="s">
        <v>176</v>
      </c>
      <c r="E315" s="238" t="s">
        <v>19</v>
      </c>
      <c r="F315" s="239" t="s">
        <v>739</v>
      </c>
      <c r="G315" s="237"/>
      <c r="H315" s="238" t="s">
        <v>19</v>
      </c>
      <c r="I315" s="240"/>
      <c r="J315" s="237"/>
      <c r="K315" s="237"/>
      <c r="L315" s="241"/>
      <c r="M315" s="242"/>
      <c r="N315" s="243"/>
      <c r="O315" s="243"/>
      <c r="P315" s="243"/>
      <c r="Q315" s="243"/>
      <c r="R315" s="243"/>
      <c r="S315" s="243"/>
      <c r="T315" s="244"/>
      <c r="AT315" s="245" t="s">
        <v>176</v>
      </c>
      <c r="AU315" s="245" t="s">
        <v>85</v>
      </c>
      <c r="AV315" s="12" t="s">
        <v>83</v>
      </c>
      <c r="AW315" s="12" t="s">
        <v>37</v>
      </c>
      <c r="AX315" s="12" t="s">
        <v>76</v>
      </c>
      <c r="AY315" s="245" t="s">
        <v>165</v>
      </c>
    </row>
    <row r="316" s="13" customFormat="1">
      <c r="B316" s="246"/>
      <c r="C316" s="247"/>
      <c r="D316" s="233" t="s">
        <v>176</v>
      </c>
      <c r="E316" s="248" t="s">
        <v>19</v>
      </c>
      <c r="F316" s="249" t="s">
        <v>847</v>
      </c>
      <c r="G316" s="247"/>
      <c r="H316" s="250">
        <v>3.375</v>
      </c>
      <c r="I316" s="251"/>
      <c r="J316" s="247"/>
      <c r="K316" s="247"/>
      <c r="L316" s="252"/>
      <c r="M316" s="253"/>
      <c r="N316" s="254"/>
      <c r="O316" s="254"/>
      <c r="P316" s="254"/>
      <c r="Q316" s="254"/>
      <c r="R316" s="254"/>
      <c r="S316" s="254"/>
      <c r="T316" s="255"/>
      <c r="AT316" s="256" t="s">
        <v>176</v>
      </c>
      <c r="AU316" s="256" t="s">
        <v>85</v>
      </c>
      <c r="AV316" s="13" t="s">
        <v>85</v>
      </c>
      <c r="AW316" s="13" t="s">
        <v>37</v>
      </c>
      <c r="AX316" s="13" t="s">
        <v>76</v>
      </c>
      <c r="AY316" s="256" t="s">
        <v>165</v>
      </c>
    </row>
    <row r="317" s="14" customFormat="1">
      <c r="B317" s="257"/>
      <c r="C317" s="258"/>
      <c r="D317" s="233" t="s">
        <v>176</v>
      </c>
      <c r="E317" s="259" t="s">
        <v>19</v>
      </c>
      <c r="F317" s="260" t="s">
        <v>181</v>
      </c>
      <c r="G317" s="258"/>
      <c r="H317" s="261">
        <v>3.375</v>
      </c>
      <c r="I317" s="262"/>
      <c r="J317" s="258"/>
      <c r="K317" s="258"/>
      <c r="L317" s="263"/>
      <c r="M317" s="264"/>
      <c r="N317" s="265"/>
      <c r="O317" s="265"/>
      <c r="P317" s="265"/>
      <c r="Q317" s="265"/>
      <c r="R317" s="265"/>
      <c r="S317" s="265"/>
      <c r="T317" s="266"/>
      <c r="AT317" s="267" t="s">
        <v>176</v>
      </c>
      <c r="AU317" s="267" t="s">
        <v>85</v>
      </c>
      <c r="AV317" s="14" t="s">
        <v>172</v>
      </c>
      <c r="AW317" s="14" t="s">
        <v>37</v>
      </c>
      <c r="AX317" s="14" t="s">
        <v>83</v>
      </c>
      <c r="AY317" s="267" t="s">
        <v>165</v>
      </c>
    </row>
    <row r="318" s="1" customFormat="1" ht="16.5" customHeight="1">
      <c r="B318" s="39"/>
      <c r="C318" s="220" t="s">
        <v>439</v>
      </c>
      <c r="D318" s="220" t="s">
        <v>167</v>
      </c>
      <c r="E318" s="221" t="s">
        <v>741</v>
      </c>
      <c r="F318" s="222" t="s">
        <v>742</v>
      </c>
      <c r="G318" s="223" t="s">
        <v>170</v>
      </c>
      <c r="H318" s="224">
        <v>9</v>
      </c>
      <c r="I318" s="225"/>
      <c r="J318" s="226">
        <f>ROUND(I318*H318,2)</f>
        <v>0</v>
      </c>
      <c r="K318" s="222" t="s">
        <v>171</v>
      </c>
      <c r="L318" s="44"/>
      <c r="M318" s="227" t="s">
        <v>19</v>
      </c>
      <c r="N318" s="228" t="s">
        <v>47</v>
      </c>
      <c r="O318" s="84"/>
      <c r="P318" s="229">
        <f>O318*H318</f>
        <v>0</v>
      </c>
      <c r="Q318" s="229">
        <v>0.00084999999999999995</v>
      </c>
      <c r="R318" s="229">
        <f>Q318*H318</f>
        <v>0.0076499999999999997</v>
      </c>
      <c r="S318" s="229">
        <v>0</v>
      </c>
      <c r="T318" s="230">
        <f>S318*H318</f>
        <v>0</v>
      </c>
      <c r="AR318" s="231" t="s">
        <v>172</v>
      </c>
      <c r="AT318" s="231" t="s">
        <v>167</v>
      </c>
      <c r="AU318" s="231" t="s">
        <v>85</v>
      </c>
      <c r="AY318" s="18" t="s">
        <v>165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8" t="s">
        <v>83</v>
      </c>
      <c r="BK318" s="232">
        <f>ROUND(I318*H318,2)</f>
        <v>0</v>
      </c>
      <c r="BL318" s="18" t="s">
        <v>172</v>
      </c>
      <c r="BM318" s="231" t="s">
        <v>848</v>
      </c>
    </row>
    <row r="319" s="1" customFormat="1">
      <c r="B319" s="39"/>
      <c r="C319" s="40"/>
      <c r="D319" s="233" t="s">
        <v>174</v>
      </c>
      <c r="E319" s="40"/>
      <c r="F319" s="234" t="s">
        <v>744</v>
      </c>
      <c r="G319" s="40"/>
      <c r="H319" s="40"/>
      <c r="I319" s="146"/>
      <c r="J319" s="40"/>
      <c r="K319" s="40"/>
      <c r="L319" s="44"/>
      <c r="M319" s="235"/>
      <c r="N319" s="84"/>
      <c r="O319" s="84"/>
      <c r="P319" s="84"/>
      <c r="Q319" s="84"/>
      <c r="R319" s="84"/>
      <c r="S319" s="84"/>
      <c r="T319" s="85"/>
      <c r="AT319" s="18" t="s">
        <v>174</v>
      </c>
      <c r="AU319" s="18" t="s">
        <v>85</v>
      </c>
    </row>
    <row r="320" s="12" customFormat="1">
      <c r="B320" s="236"/>
      <c r="C320" s="237"/>
      <c r="D320" s="233" t="s">
        <v>176</v>
      </c>
      <c r="E320" s="238" t="s">
        <v>19</v>
      </c>
      <c r="F320" s="239" t="s">
        <v>849</v>
      </c>
      <c r="G320" s="237"/>
      <c r="H320" s="238" t="s">
        <v>19</v>
      </c>
      <c r="I320" s="240"/>
      <c r="J320" s="237"/>
      <c r="K320" s="237"/>
      <c r="L320" s="241"/>
      <c r="M320" s="242"/>
      <c r="N320" s="243"/>
      <c r="O320" s="243"/>
      <c r="P320" s="243"/>
      <c r="Q320" s="243"/>
      <c r="R320" s="243"/>
      <c r="S320" s="243"/>
      <c r="T320" s="244"/>
      <c r="AT320" s="245" t="s">
        <v>176</v>
      </c>
      <c r="AU320" s="245" t="s">
        <v>85</v>
      </c>
      <c r="AV320" s="12" t="s">
        <v>83</v>
      </c>
      <c r="AW320" s="12" t="s">
        <v>37</v>
      </c>
      <c r="AX320" s="12" t="s">
        <v>76</v>
      </c>
      <c r="AY320" s="245" t="s">
        <v>165</v>
      </c>
    </row>
    <row r="321" s="13" customFormat="1">
      <c r="B321" s="246"/>
      <c r="C321" s="247"/>
      <c r="D321" s="233" t="s">
        <v>176</v>
      </c>
      <c r="E321" s="248" t="s">
        <v>19</v>
      </c>
      <c r="F321" s="249" t="s">
        <v>850</v>
      </c>
      <c r="G321" s="247"/>
      <c r="H321" s="250">
        <v>9</v>
      </c>
      <c r="I321" s="251"/>
      <c r="J321" s="247"/>
      <c r="K321" s="247"/>
      <c r="L321" s="252"/>
      <c r="M321" s="253"/>
      <c r="N321" s="254"/>
      <c r="O321" s="254"/>
      <c r="P321" s="254"/>
      <c r="Q321" s="254"/>
      <c r="R321" s="254"/>
      <c r="S321" s="254"/>
      <c r="T321" s="255"/>
      <c r="AT321" s="256" t="s">
        <v>176</v>
      </c>
      <c r="AU321" s="256" t="s">
        <v>85</v>
      </c>
      <c r="AV321" s="13" t="s">
        <v>85</v>
      </c>
      <c r="AW321" s="13" t="s">
        <v>37</v>
      </c>
      <c r="AX321" s="13" t="s">
        <v>76</v>
      </c>
      <c r="AY321" s="256" t="s">
        <v>165</v>
      </c>
    </row>
    <row r="322" s="14" customFormat="1">
      <c r="B322" s="257"/>
      <c r="C322" s="258"/>
      <c r="D322" s="233" t="s">
        <v>176</v>
      </c>
      <c r="E322" s="259" t="s">
        <v>19</v>
      </c>
      <c r="F322" s="260" t="s">
        <v>181</v>
      </c>
      <c r="G322" s="258"/>
      <c r="H322" s="261">
        <v>9</v>
      </c>
      <c r="I322" s="262"/>
      <c r="J322" s="258"/>
      <c r="K322" s="258"/>
      <c r="L322" s="263"/>
      <c r="M322" s="264"/>
      <c r="N322" s="265"/>
      <c r="O322" s="265"/>
      <c r="P322" s="265"/>
      <c r="Q322" s="265"/>
      <c r="R322" s="265"/>
      <c r="S322" s="265"/>
      <c r="T322" s="266"/>
      <c r="AT322" s="267" t="s">
        <v>176</v>
      </c>
      <c r="AU322" s="267" t="s">
        <v>85</v>
      </c>
      <c r="AV322" s="14" t="s">
        <v>172</v>
      </c>
      <c r="AW322" s="14" t="s">
        <v>37</v>
      </c>
      <c r="AX322" s="14" t="s">
        <v>83</v>
      </c>
      <c r="AY322" s="267" t="s">
        <v>165</v>
      </c>
    </row>
    <row r="323" s="1" customFormat="1" ht="16.5" customHeight="1">
      <c r="B323" s="39"/>
      <c r="C323" s="220" t="s">
        <v>446</v>
      </c>
      <c r="D323" s="220" t="s">
        <v>167</v>
      </c>
      <c r="E323" s="221" t="s">
        <v>747</v>
      </c>
      <c r="F323" s="222" t="s">
        <v>748</v>
      </c>
      <c r="G323" s="223" t="s">
        <v>170</v>
      </c>
      <c r="H323" s="224">
        <v>9</v>
      </c>
      <c r="I323" s="225"/>
      <c r="J323" s="226">
        <f>ROUND(I323*H323,2)</f>
        <v>0</v>
      </c>
      <c r="K323" s="222" t="s">
        <v>171</v>
      </c>
      <c r="L323" s="44"/>
      <c r="M323" s="227" t="s">
        <v>19</v>
      </c>
      <c r="N323" s="228" t="s">
        <v>47</v>
      </c>
      <c r="O323" s="84"/>
      <c r="P323" s="229">
        <f>O323*H323</f>
        <v>0</v>
      </c>
      <c r="Q323" s="229">
        <v>0</v>
      </c>
      <c r="R323" s="229">
        <f>Q323*H323</f>
        <v>0</v>
      </c>
      <c r="S323" s="229">
        <v>0</v>
      </c>
      <c r="T323" s="230">
        <f>S323*H323</f>
        <v>0</v>
      </c>
      <c r="AR323" s="231" t="s">
        <v>172</v>
      </c>
      <c r="AT323" s="231" t="s">
        <v>167</v>
      </c>
      <c r="AU323" s="231" t="s">
        <v>85</v>
      </c>
      <c r="AY323" s="18" t="s">
        <v>165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8" t="s">
        <v>83</v>
      </c>
      <c r="BK323" s="232">
        <f>ROUND(I323*H323,2)</f>
        <v>0</v>
      </c>
      <c r="BL323" s="18" t="s">
        <v>172</v>
      </c>
      <c r="BM323" s="231" t="s">
        <v>851</v>
      </c>
    </row>
    <row r="324" s="1" customFormat="1">
      <c r="B324" s="39"/>
      <c r="C324" s="40"/>
      <c r="D324" s="233" t="s">
        <v>174</v>
      </c>
      <c r="E324" s="40"/>
      <c r="F324" s="234" t="s">
        <v>750</v>
      </c>
      <c r="G324" s="40"/>
      <c r="H324" s="40"/>
      <c r="I324" s="146"/>
      <c r="J324" s="40"/>
      <c r="K324" s="40"/>
      <c r="L324" s="44"/>
      <c r="M324" s="235"/>
      <c r="N324" s="84"/>
      <c r="O324" s="84"/>
      <c r="P324" s="84"/>
      <c r="Q324" s="84"/>
      <c r="R324" s="84"/>
      <c r="S324" s="84"/>
      <c r="T324" s="85"/>
      <c r="AT324" s="18" t="s">
        <v>174</v>
      </c>
      <c r="AU324" s="18" t="s">
        <v>85</v>
      </c>
    </row>
    <row r="325" s="13" customFormat="1">
      <c r="B325" s="246"/>
      <c r="C325" s="247"/>
      <c r="D325" s="233" t="s">
        <v>176</v>
      </c>
      <c r="E325" s="248" t="s">
        <v>19</v>
      </c>
      <c r="F325" s="249" t="s">
        <v>852</v>
      </c>
      <c r="G325" s="247"/>
      <c r="H325" s="250">
        <v>9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5"/>
      <c r="AT325" s="256" t="s">
        <v>176</v>
      </c>
      <c r="AU325" s="256" t="s">
        <v>85</v>
      </c>
      <c r="AV325" s="13" t="s">
        <v>85</v>
      </c>
      <c r="AW325" s="13" t="s">
        <v>37</v>
      </c>
      <c r="AX325" s="13" t="s">
        <v>76</v>
      </c>
      <c r="AY325" s="256" t="s">
        <v>165</v>
      </c>
    </row>
    <row r="326" s="14" customFormat="1">
      <c r="B326" s="257"/>
      <c r="C326" s="258"/>
      <c r="D326" s="233" t="s">
        <v>176</v>
      </c>
      <c r="E326" s="259" t="s">
        <v>19</v>
      </c>
      <c r="F326" s="260" t="s">
        <v>181</v>
      </c>
      <c r="G326" s="258"/>
      <c r="H326" s="261">
        <v>9</v>
      </c>
      <c r="I326" s="262"/>
      <c r="J326" s="258"/>
      <c r="K326" s="258"/>
      <c r="L326" s="263"/>
      <c r="M326" s="264"/>
      <c r="N326" s="265"/>
      <c r="O326" s="265"/>
      <c r="P326" s="265"/>
      <c r="Q326" s="265"/>
      <c r="R326" s="265"/>
      <c r="S326" s="265"/>
      <c r="T326" s="266"/>
      <c r="AT326" s="267" t="s">
        <v>176</v>
      </c>
      <c r="AU326" s="267" t="s">
        <v>85</v>
      </c>
      <c r="AV326" s="14" t="s">
        <v>172</v>
      </c>
      <c r="AW326" s="14" t="s">
        <v>37</v>
      </c>
      <c r="AX326" s="14" t="s">
        <v>83</v>
      </c>
      <c r="AY326" s="267" t="s">
        <v>165</v>
      </c>
    </row>
    <row r="327" s="1" customFormat="1" ht="16.5" customHeight="1">
      <c r="B327" s="39"/>
      <c r="C327" s="220" t="s">
        <v>456</v>
      </c>
      <c r="D327" s="220" t="s">
        <v>167</v>
      </c>
      <c r="E327" s="221" t="s">
        <v>248</v>
      </c>
      <c r="F327" s="222" t="s">
        <v>249</v>
      </c>
      <c r="G327" s="223" t="s">
        <v>219</v>
      </c>
      <c r="H327" s="224">
        <v>6.75</v>
      </c>
      <c r="I327" s="225"/>
      <c r="J327" s="226">
        <f>ROUND(I327*H327,2)</f>
        <v>0</v>
      </c>
      <c r="K327" s="222" t="s">
        <v>171</v>
      </c>
      <c r="L327" s="44"/>
      <c r="M327" s="227" t="s">
        <v>19</v>
      </c>
      <c r="N327" s="228" t="s">
        <v>47</v>
      </c>
      <c r="O327" s="84"/>
      <c r="P327" s="229">
        <f>O327*H327</f>
        <v>0</v>
      </c>
      <c r="Q327" s="229">
        <v>0</v>
      </c>
      <c r="R327" s="229">
        <f>Q327*H327</f>
        <v>0</v>
      </c>
      <c r="S327" s="229">
        <v>0</v>
      </c>
      <c r="T327" s="230">
        <f>S327*H327</f>
        <v>0</v>
      </c>
      <c r="AR327" s="231" t="s">
        <v>172</v>
      </c>
      <c r="AT327" s="231" t="s">
        <v>167</v>
      </c>
      <c r="AU327" s="231" t="s">
        <v>85</v>
      </c>
      <c r="AY327" s="18" t="s">
        <v>165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8" t="s">
        <v>83</v>
      </c>
      <c r="BK327" s="232">
        <f>ROUND(I327*H327,2)</f>
        <v>0</v>
      </c>
      <c r="BL327" s="18" t="s">
        <v>172</v>
      </c>
      <c r="BM327" s="231" t="s">
        <v>853</v>
      </c>
    </row>
    <row r="328" s="1" customFormat="1">
      <c r="B328" s="39"/>
      <c r="C328" s="40"/>
      <c r="D328" s="233" t="s">
        <v>174</v>
      </c>
      <c r="E328" s="40"/>
      <c r="F328" s="234" t="s">
        <v>251</v>
      </c>
      <c r="G328" s="40"/>
      <c r="H328" s="40"/>
      <c r="I328" s="146"/>
      <c r="J328" s="40"/>
      <c r="K328" s="40"/>
      <c r="L328" s="44"/>
      <c r="M328" s="235"/>
      <c r="N328" s="84"/>
      <c r="O328" s="84"/>
      <c r="P328" s="84"/>
      <c r="Q328" s="84"/>
      <c r="R328" s="84"/>
      <c r="S328" s="84"/>
      <c r="T328" s="85"/>
      <c r="AT328" s="18" t="s">
        <v>174</v>
      </c>
      <c r="AU328" s="18" t="s">
        <v>85</v>
      </c>
    </row>
    <row r="329" s="12" customFormat="1">
      <c r="B329" s="236"/>
      <c r="C329" s="237"/>
      <c r="D329" s="233" t="s">
        <v>176</v>
      </c>
      <c r="E329" s="238" t="s">
        <v>19</v>
      </c>
      <c r="F329" s="239" t="s">
        <v>252</v>
      </c>
      <c r="G329" s="237"/>
      <c r="H329" s="238" t="s">
        <v>19</v>
      </c>
      <c r="I329" s="240"/>
      <c r="J329" s="237"/>
      <c r="K329" s="237"/>
      <c r="L329" s="241"/>
      <c r="M329" s="242"/>
      <c r="N329" s="243"/>
      <c r="O329" s="243"/>
      <c r="P329" s="243"/>
      <c r="Q329" s="243"/>
      <c r="R329" s="243"/>
      <c r="S329" s="243"/>
      <c r="T329" s="244"/>
      <c r="AT329" s="245" t="s">
        <v>176</v>
      </c>
      <c r="AU329" s="245" t="s">
        <v>85</v>
      </c>
      <c r="AV329" s="12" t="s">
        <v>83</v>
      </c>
      <c r="AW329" s="12" t="s">
        <v>37</v>
      </c>
      <c r="AX329" s="12" t="s">
        <v>76</v>
      </c>
      <c r="AY329" s="245" t="s">
        <v>165</v>
      </c>
    </row>
    <row r="330" s="13" customFormat="1">
      <c r="B330" s="246"/>
      <c r="C330" s="247"/>
      <c r="D330" s="233" t="s">
        <v>176</v>
      </c>
      <c r="E330" s="248" t="s">
        <v>19</v>
      </c>
      <c r="F330" s="249" t="s">
        <v>854</v>
      </c>
      <c r="G330" s="247"/>
      <c r="H330" s="250">
        <v>6.75</v>
      </c>
      <c r="I330" s="251"/>
      <c r="J330" s="247"/>
      <c r="K330" s="247"/>
      <c r="L330" s="252"/>
      <c r="M330" s="253"/>
      <c r="N330" s="254"/>
      <c r="O330" s="254"/>
      <c r="P330" s="254"/>
      <c r="Q330" s="254"/>
      <c r="R330" s="254"/>
      <c r="S330" s="254"/>
      <c r="T330" s="255"/>
      <c r="AT330" s="256" t="s">
        <v>176</v>
      </c>
      <c r="AU330" s="256" t="s">
        <v>85</v>
      </c>
      <c r="AV330" s="13" t="s">
        <v>85</v>
      </c>
      <c r="AW330" s="13" t="s">
        <v>37</v>
      </c>
      <c r="AX330" s="13" t="s">
        <v>76</v>
      </c>
      <c r="AY330" s="256" t="s">
        <v>165</v>
      </c>
    </row>
    <row r="331" s="14" customFormat="1">
      <c r="B331" s="257"/>
      <c r="C331" s="258"/>
      <c r="D331" s="233" t="s">
        <v>176</v>
      </c>
      <c r="E331" s="259" t="s">
        <v>19</v>
      </c>
      <c r="F331" s="260" t="s">
        <v>181</v>
      </c>
      <c r="G331" s="258"/>
      <c r="H331" s="261">
        <v>6.75</v>
      </c>
      <c r="I331" s="262"/>
      <c r="J331" s="258"/>
      <c r="K331" s="258"/>
      <c r="L331" s="263"/>
      <c r="M331" s="264"/>
      <c r="N331" s="265"/>
      <c r="O331" s="265"/>
      <c r="P331" s="265"/>
      <c r="Q331" s="265"/>
      <c r="R331" s="265"/>
      <c r="S331" s="265"/>
      <c r="T331" s="266"/>
      <c r="AT331" s="267" t="s">
        <v>176</v>
      </c>
      <c r="AU331" s="267" t="s">
        <v>85</v>
      </c>
      <c r="AV331" s="14" t="s">
        <v>172</v>
      </c>
      <c r="AW331" s="14" t="s">
        <v>37</v>
      </c>
      <c r="AX331" s="14" t="s">
        <v>83</v>
      </c>
      <c r="AY331" s="267" t="s">
        <v>165</v>
      </c>
    </row>
    <row r="332" s="1" customFormat="1" ht="16.5" customHeight="1">
      <c r="B332" s="39"/>
      <c r="C332" s="220" t="s">
        <v>463</v>
      </c>
      <c r="D332" s="220" t="s">
        <v>167</v>
      </c>
      <c r="E332" s="221" t="s">
        <v>275</v>
      </c>
      <c r="F332" s="222" t="s">
        <v>276</v>
      </c>
      <c r="G332" s="223" t="s">
        <v>271</v>
      </c>
      <c r="H332" s="224">
        <v>12.15</v>
      </c>
      <c r="I332" s="225"/>
      <c r="J332" s="226">
        <f>ROUND(I332*H332,2)</f>
        <v>0</v>
      </c>
      <c r="K332" s="222" t="s">
        <v>171</v>
      </c>
      <c r="L332" s="44"/>
      <c r="M332" s="227" t="s">
        <v>19</v>
      </c>
      <c r="N332" s="228" t="s">
        <v>47</v>
      </c>
      <c r="O332" s="84"/>
      <c r="P332" s="229">
        <f>O332*H332</f>
        <v>0</v>
      </c>
      <c r="Q332" s="229">
        <v>0</v>
      </c>
      <c r="R332" s="229">
        <f>Q332*H332</f>
        <v>0</v>
      </c>
      <c r="S332" s="229">
        <v>0</v>
      </c>
      <c r="T332" s="230">
        <f>S332*H332</f>
        <v>0</v>
      </c>
      <c r="AR332" s="231" t="s">
        <v>172</v>
      </c>
      <c r="AT332" s="231" t="s">
        <v>167</v>
      </c>
      <c r="AU332" s="231" t="s">
        <v>85</v>
      </c>
      <c r="AY332" s="18" t="s">
        <v>165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8" t="s">
        <v>83</v>
      </c>
      <c r="BK332" s="232">
        <f>ROUND(I332*H332,2)</f>
        <v>0</v>
      </c>
      <c r="BL332" s="18" t="s">
        <v>172</v>
      </c>
      <c r="BM332" s="231" t="s">
        <v>855</v>
      </c>
    </row>
    <row r="333" s="1" customFormat="1">
      <c r="B333" s="39"/>
      <c r="C333" s="40"/>
      <c r="D333" s="233" t="s">
        <v>174</v>
      </c>
      <c r="E333" s="40"/>
      <c r="F333" s="234" t="s">
        <v>278</v>
      </c>
      <c r="G333" s="40"/>
      <c r="H333" s="40"/>
      <c r="I333" s="146"/>
      <c r="J333" s="40"/>
      <c r="K333" s="40"/>
      <c r="L333" s="44"/>
      <c r="M333" s="235"/>
      <c r="N333" s="84"/>
      <c r="O333" s="84"/>
      <c r="P333" s="84"/>
      <c r="Q333" s="84"/>
      <c r="R333" s="84"/>
      <c r="S333" s="84"/>
      <c r="T333" s="85"/>
      <c r="AT333" s="18" t="s">
        <v>174</v>
      </c>
      <c r="AU333" s="18" t="s">
        <v>85</v>
      </c>
    </row>
    <row r="334" s="12" customFormat="1">
      <c r="B334" s="236"/>
      <c r="C334" s="237"/>
      <c r="D334" s="233" t="s">
        <v>176</v>
      </c>
      <c r="E334" s="238" t="s">
        <v>19</v>
      </c>
      <c r="F334" s="239" t="s">
        <v>856</v>
      </c>
      <c r="G334" s="237"/>
      <c r="H334" s="238" t="s">
        <v>19</v>
      </c>
      <c r="I334" s="240"/>
      <c r="J334" s="237"/>
      <c r="K334" s="237"/>
      <c r="L334" s="241"/>
      <c r="M334" s="242"/>
      <c r="N334" s="243"/>
      <c r="O334" s="243"/>
      <c r="P334" s="243"/>
      <c r="Q334" s="243"/>
      <c r="R334" s="243"/>
      <c r="S334" s="243"/>
      <c r="T334" s="244"/>
      <c r="AT334" s="245" t="s">
        <v>176</v>
      </c>
      <c r="AU334" s="245" t="s">
        <v>85</v>
      </c>
      <c r="AV334" s="12" t="s">
        <v>83</v>
      </c>
      <c r="AW334" s="12" t="s">
        <v>37</v>
      </c>
      <c r="AX334" s="12" t="s">
        <v>76</v>
      </c>
      <c r="AY334" s="245" t="s">
        <v>165</v>
      </c>
    </row>
    <row r="335" s="13" customFormat="1">
      <c r="B335" s="246"/>
      <c r="C335" s="247"/>
      <c r="D335" s="233" t="s">
        <v>176</v>
      </c>
      <c r="E335" s="248" t="s">
        <v>19</v>
      </c>
      <c r="F335" s="249" t="s">
        <v>857</v>
      </c>
      <c r="G335" s="247"/>
      <c r="H335" s="250">
        <v>12.15</v>
      </c>
      <c r="I335" s="251"/>
      <c r="J335" s="247"/>
      <c r="K335" s="247"/>
      <c r="L335" s="252"/>
      <c r="M335" s="253"/>
      <c r="N335" s="254"/>
      <c r="O335" s="254"/>
      <c r="P335" s="254"/>
      <c r="Q335" s="254"/>
      <c r="R335" s="254"/>
      <c r="S335" s="254"/>
      <c r="T335" s="255"/>
      <c r="AT335" s="256" t="s">
        <v>176</v>
      </c>
      <c r="AU335" s="256" t="s">
        <v>85</v>
      </c>
      <c r="AV335" s="13" t="s">
        <v>85</v>
      </c>
      <c r="AW335" s="13" t="s">
        <v>37</v>
      </c>
      <c r="AX335" s="13" t="s">
        <v>76</v>
      </c>
      <c r="AY335" s="256" t="s">
        <v>165</v>
      </c>
    </row>
    <row r="336" s="14" customFormat="1">
      <c r="B336" s="257"/>
      <c r="C336" s="258"/>
      <c r="D336" s="233" t="s">
        <v>176</v>
      </c>
      <c r="E336" s="259" t="s">
        <v>19</v>
      </c>
      <c r="F336" s="260" t="s">
        <v>181</v>
      </c>
      <c r="G336" s="258"/>
      <c r="H336" s="261">
        <v>12.15</v>
      </c>
      <c r="I336" s="262"/>
      <c r="J336" s="258"/>
      <c r="K336" s="258"/>
      <c r="L336" s="263"/>
      <c r="M336" s="264"/>
      <c r="N336" s="265"/>
      <c r="O336" s="265"/>
      <c r="P336" s="265"/>
      <c r="Q336" s="265"/>
      <c r="R336" s="265"/>
      <c r="S336" s="265"/>
      <c r="T336" s="266"/>
      <c r="AT336" s="267" t="s">
        <v>176</v>
      </c>
      <c r="AU336" s="267" t="s">
        <v>85</v>
      </c>
      <c r="AV336" s="14" t="s">
        <v>172</v>
      </c>
      <c r="AW336" s="14" t="s">
        <v>37</v>
      </c>
      <c r="AX336" s="14" t="s">
        <v>83</v>
      </c>
      <c r="AY336" s="267" t="s">
        <v>165</v>
      </c>
    </row>
    <row r="337" s="1" customFormat="1" ht="16.5" customHeight="1">
      <c r="B337" s="39"/>
      <c r="C337" s="220" t="s">
        <v>471</v>
      </c>
      <c r="D337" s="220" t="s">
        <v>167</v>
      </c>
      <c r="E337" s="221" t="s">
        <v>761</v>
      </c>
      <c r="F337" s="222" t="s">
        <v>762</v>
      </c>
      <c r="G337" s="223" t="s">
        <v>219</v>
      </c>
      <c r="H337" s="224">
        <v>6.0270000000000001</v>
      </c>
      <c r="I337" s="225"/>
      <c r="J337" s="226">
        <f>ROUND(I337*H337,2)</f>
        <v>0</v>
      </c>
      <c r="K337" s="222" t="s">
        <v>171</v>
      </c>
      <c r="L337" s="44"/>
      <c r="M337" s="227" t="s">
        <v>19</v>
      </c>
      <c r="N337" s="228" t="s">
        <v>47</v>
      </c>
      <c r="O337" s="84"/>
      <c r="P337" s="229">
        <f>O337*H337</f>
        <v>0</v>
      </c>
      <c r="Q337" s="229">
        <v>0</v>
      </c>
      <c r="R337" s="229">
        <f>Q337*H337</f>
        <v>0</v>
      </c>
      <c r="S337" s="229">
        <v>0</v>
      </c>
      <c r="T337" s="230">
        <f>S337*H337</f>
        <v>0</v>
      </c>
      <c r="AR337" s="231" t="s">
        <v>172</v>
      </c>
      <c r="AT337" s="231" t="s">
        <v>167</v>
      </c>
      <c r="AU337" s="231" t="s">
        <v>85</v>
      </c>
      <c r="AY337" s="18" t="s">
        <v>165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8" t="s">
        <v>83</v>
      </c>
      <c r="BK337" s="232">
        <f>ROUND(I337*H337,2)</f>
        <v>0</v>
      </c>
      <c r="BL337" s="18" t="s">
        <v>172</v>
      </c>
      <c r="BM337" s="231" t="s">
        <v>858</v>
      </c>
    </row>
    <row r="338" s="1" customFormat="1">
      <c r="B338" s="39"/>
      <c r="C338" s="40"/>
      <c r="D338" s="233" t="s">
        <v>174</v>
      </c>
      <c r="E338" s="40"/>
      <c r="F338" s="234" t="s">
        <v>764</v>
      </c>
      <c r="G338" s="40"/>
      <c r="H338" s="40"/>
      <c r="I338" s="146"/>
      <c r="J338" s="40"/>
      <c r="K338" s="40"/>
      <c r="L338" s="44"/>
      <c r="M338" s="235"/>
      <c r="N338" s="84"/>
      <c r="O338" s="84"/>
      <c r="P338" s="84"/>
      <c r="Q338" s="84"/>
      <c r="R338" s="84"/>
      <c r="S338" s="84"/>
      <c r="T338" s="85"/>
      <c r="AT338" s="18" t="s">
        <v>174</v>
      </c>
      <c r="AU338" s="18" t="s">
        <v>85</v>
      </c>
    </row>
    <row r="339" s="12" customFormat="1">
      <c r="B339" s="236"/>
      <c r="C339" s="237"/>
      <c r="D339" s="233" t="s">
        <v>176</v>
      </c>
      <c r="E339" s="238" t="s">
        <v>19</v>
      </c>
      <c r="F339" s="239" t="s">
        <v>859</v>
      </c>
      <c r="G339" s="237"/>
      <c r="H339" s="238" t="s">
        <v>19</v>
      </c>
      <c r="I339" s="240"/>
      <c r="J339" s="237"/>
      <c r="K339" s="237"/>
      <c r="L339" s="241"/>
      <c r="M339" s="242"/>
      <c r="N339" s="243"/>
      <c r="O339" s="243"/>
      <c r="P339" s="243"/>
      <c r="Q339" s="243"/>
      <c r="R339" s="243"/>
      <c r="S339" s="243"/>
      <c r="T339" s="244"/>
      <c r="AT339" s="245" t="s">
        <v>176</v>
      </c>
      <c r="AU339" s="245" t="s">
        <v>85</v>
      </c>
      <c r="AV339" s="12" t="s">
        <v>83</v>
      </c>
      <c r="AW339" s="12" t="s">
        <v>37</v>
      </c>
      <c r="AX339" s="12" t="s">
        <v>76</v>
      </c>
      <c r="AY339" s="245" t="s">
        <v>165</v>
      </c>
    </row>
    <row r="340" s="13" customFormat="1">
      <c r="B340" s="246"/>
      <c r="C340" s="247"/>
      <c r="D340" s="233" t="s">
        <v>176</v>
      </c>
      <c r="E340" s="248" t="s">
        <v>19</v>
      </c>
      <c r="F340" s="249" t="s">
        <v>860</v>
      </c>
      <c r="G340" s="247"/>
      <c r="H340" s="250">
        <v>6.75</v>
      </c>
      <c r="I340" s="251"/>
      <c r="J340" s="247"/>
      <c r="K340" s="247"/>
      <c r="L340" s="252"/>
      <c r="M340" s="253"/>
      <c r="N340" s="254"/>
      <c r="O340" s="254"/>
      <c r="P340" s="254"/>
      <c r="Q340" s="254"/>
      <c r="R340" s="254"/>
      <c r="S340" s="254"/>
      <c r="T340" s="255"/>
      <c r="AT340" s="256" t="s">
        <v>176</v>
      </c>
      <c r="AU340" s="256" t="s">
        <v>85</v>
      </c>
      <c r="AV340" s="13" t="s">
        <v>85</v>
      </c>
      <c r="AW340" s="13" t="s">
        <v>37</v>
      </c>
      <c r="AX340" s="13" t="s">
        <v>76</v>
      </c>
      <c r="AY340" s="256" t="s">
        <v>165</v>
      </c>
    </row>
    <row r="341" s="13" customFormat="1">
      <c r="B341" s="246"/>
      <c r="C341" s="247"/>
      <c r="D341" s="233" t="s">
        <v>176</v>
      </c>
      <c r="E341" s="248" t="s">
        <v>19</v>
      </c>
      <c r="F341" s="249" t="s">
        <v>861</v>
      </c>
      <c r="G341" s="247"/>
      <c r="H341" s="250">
        <v>-0.22500000000000001</v>
      </c>
      <c r="I341" s="251"/>
      <c r="J341" s="247"/>
      <c r="K341" s="247"/>
      <c r="L341" s="252"/>
      <c r="M341" s="253"/>
      <c r="N341" s="254"/>
      <c r="O341" s="254"/>
      <c r="P341" s="254"/>
      <c r="Q341" s="254"/>
      <c r="R341" s="254"/>
      <c r="S341" s="254"/>
      <c r="T341" s="255"/>
      <c r="AT341" s="256" t="s">
        <v>176</v>
      </c>
      <c r="AU341" s="256" t="s">
        <v>85</v>
      </c>
      <c r="AV341" s="13" t="s">
        <v>85</v>
      </c>
      <c r="AW341" s="13" t="s">
        <v>37</v>
      </c>
      <c r="AX341" s="13" t="s">
        <v>76</v>
      </c>
      <c r="AY341" s="256" t="s">
        <v>165</v>
      </c>
    </row>
    <row r="342" s="15" customFormat="1">
      <c r="B342" s="282"/>
      <c r="C342" s="283"/>
      <c r="D342" s="233" t="s">
        <v>176</v>
      </c>
      <c r="E342" s="284" t="s">
        <v>19</v>
      </c>
      <c r="F342" s="285" t="s">
        <v>862</v>
      </c>
      <c r="G342" s="283"/>
      <c r="H342" s="286">
        <v>6.5250000000000004</v>
      </c>
      <c r="I342" s="287"/>
      <c r="J342" s="283"/>
      <c r="K342" s="283"/>
      <c r="L342" s="288"/>
      <c r="M342" s="289"/>
      <c r="N342" s="290"/>
      <c r="O342" s="290"/>
      <c r="P342" s="290"/>
      <c r="Q342" s="290"/>
      <c r="R342" s="290"/>
      <c r="S342" s="290"/>
      <c r="T342" s="291"/>
      <c r="AT342" s="292" t="s">
        <v>176</v>
      </c>
      <c r="AU342" s="292" t="s">
        <v>85</v>
      </c>
      <c r="AV342" s="15" t="s">
        <v>188</v>
      </c>
      <c r="AW342" s="15" t="s">
        <v>37</v>
      </c>
      <c r="AX342" s="15" t="s">
        <v>76</v>
      </c>
      <c r="AY342" s="292" t="s">
        <v>165</v>
      </c>
    </row>
    <row r="343" s="12" customFormat="1">
      <c r="B343" s="236"/>
      <c r="C343" s="237"/>
      <c r="D343" s="233" t="s">
        <v>176</v>
      </c>
      <c r="E343" s="238" t="s">
        <v>19</v>
      </c>
      <c r="F343" s="239" t="s">
        <v>863</v>
      </c>
      <c r="G343" s="237"/>
      <c r="H343" s="238" t="s">
        <v>19</v>
      </c>
      <c r="I343" s="240"/>
      <c r="J343" s="237"/>
      <c r="K343" s="237"/>
      <c r="L343" s="241"/>
      <c r="M343" s="242"/>
      <c r="N343" s="243"/>
      <c r="O343" s="243"/>
      <c r="P343" s="243"/>
      <c r="Q343" s="243"/>
      <c r="R343" s="243"/>
      <c r="S343" s="243"/>
      <c r="T343" s="244"/>
      <c r="AT343" s="245" t="s">
        <v>176</v>
      </c>
      <c r="AU343" s="245" t="s">
        <v>85</v>
      </c>
      <c r="AV343" s="12" t="s">
        <v>83</v>
      </c>
      <c r="AW343" s="12" t="s">
        <v>37</v>
      </c>
      <c r="AX343" s="12" t="s">
        <v>76</v>
      </c>
      <c r="AY343" s="245" t="s">
        <v>165</v>
      </c>
    </row>
    <row r="344" s="13" customFormat="1">
      <c r="B344" s="246"/>
      <c r="C344" s="247"/>
      <c r="D344" s="233" t="s">
        <v>176</v>
      </c>
      <c r="E344" s="248" t="s">
        <v>19</v>
      </c>
      <c r="F344" s="249" t="s">
        <v>864</v>
      </c>
      <c r="G344" s="247"/>
      <c r="H344" s="250">
        <v>-0.498</v>
      </c>
      <c r="I344" s="251"/>
      <c r="J344" s="247"/>
      <c r="K344" s="247"/>
      <c r="L344" s="252"/>
      <c r="M344" s="253"/>
      <c r="N344" s="254"/>
      <c r="O344" s="254"/>
      <c r="P344" s="254"/>
      <c r="Q344" s="254"/>
      <c r="R344" s="254"/>
      <c r="S344" s="254"/>
      <c r="T344" s="255"/>
      <c r="AT344" s="256" t="s">
        <v>176</v>
      </c>
      <c r="AU344" s="256" t="s">
        <v>85</v>
      </c>
      <c r="AV344" s="13" t="s">
        <v>85</v>
      </c>
      <c r="AW344" s="13" t="s">
        <v>37</v>
      </c>
      <c r="AX344" s="13" t="s">
        <v>76</v>
      </c>
      <c r="AY344" s="256" t="s">
        <v>165</v>
      </c>
    </row>
    <row r="345" s="14" customFormat="1">
      <c r="B345" s="257"/>
      <c r="C345" s="258"/>
      <c r="D345" s="233" t="s">
        <v>176</v>
      </c>
      <c r="E345" s="259" t="s">
        <v>19</v>
      </c>
      <c r="F345" s="260" t="s">
        <v>181</v>
      </c>
      <c r="G345" s="258"/>
      <c r="H345" s="261">
        <v>6.0270000000000001</v>
      </c>
      <c r="I345" s="262"/>
      <c r="J345" s="258"/>
      <c r="K345" s="258"/>
      <c r="L345" s="263"/>
      <c r="M345" s="264"/>
      <c r="N345" s="265"/>
      <c r="O345" s="265"/>
      <c r="P345" s="265"/>
      <c r="Q345" s="265"/>
      <c r="R345" s="265"/>
      <c r="S345" s="265"/>
      <c r="T345" s="266"/>
      <c r="AT345" s="267" t="s">
        <v>176</v>
      </c>
      <c r="AU345" s="267" t="s">
        <v>85</v>
      </c>
      <c r="AV345" s="14" t="s">
        <v>172</v>
      </c>
      <c r="AW345" s="14" t="s">
        <v>37</v>
      </c>
      <c r="AX345" s="14" t="s">
        <v>83</v>
      </c>
      <c r="AY345" s="267" t="s">
        <v>165</v>
      </c>
    </row>
    <row r="346" s="1" customFormat="1" ht="16.5" customHeight="1">
      <c r="B346" s="39"/>
      <c r="C346" s="268" t="s">
        <v>479</v>
      </c>
      <c r="D346" s="268" t="s">
        <v>268</v>
      </c>
      <c r="E346" s="269" t="s">
        <v>768</v>
      </c>
      <c r="F346" s="270" t="s">
        <v>270</v>
      </c>
      <c r="G346" s="271" t="s">
        <v>271</v>
      </c>
      <c r="H346" s="272">
        <v>12.054</v>
      </c>
      <c r="I346" s="273"/>
      <c r="J346" s="274">
        <f>ROUND(I346*H346,2)</f>
        <v>0</v>
      </c>
      <c r="K346" s="270" t="s">
        <v>171</v>
      </c>
      <c r="L346" s="275"/>
      <c r="M346" s="276" t="s">
        <v>19</v>
      </c>
      <c r="N346" s="277" t="s">
        <v>47</v>
      </c>
      <c r="O346" s="84"/>
      <c r="P346" s="229">
        <f>O346*H346</f>
        <v>0</v>
      </c>
      <c r="Q346" s="229">
        <v>1</v>
      </c>
      <c r="R346" s="229">
        <f>Q346*H346</f>
        <v>12.054</v>
      </c>
      <c r="S346" s="229">
        <v>0</v>
      </c>
      <c r="T346" s="230">
        <f>S346*H346</f>
        <v>0</v>
      </c>
      <c r="AR346" s="231" t="s">
        <v>590</v>
      </c>
      <c r="AT346" s="231" t="s">
        <v>268</v>
      </c>
      <c r="AU346" s="231" t="s">
        <v>85</v>
      </c>
      <c r="AY346" s="18" t="s">
        <v>165</v>
      </c>
      <c r="BE346" s="232">
        <f>IF(N346="základní",J346,0)</f>
        <v>0</v>
      </c>
      <c r="BF346" s="232">
        <f>IF(N346="snížená",J346,0)</f>
        <v>0</v>
      </c>
      <c r="BG346" s="232">
        <f>IF(N346="zákl. přenesená",J346,0)</f>
        <v>0</v>
      </c>
      <c r="BH346" s="232">
        <f>IF(N346="sníž. přenesená",J346,0)</f>
        <v>0</v>
      </c>
      <c r="BI346" s="232">
        <f>IF(N346="nulová",J346,0)</f>
        <v>0</v>
      </c>
      <c r="BJ346" s="18" t="s">
        <v>83</v>
      </c>
      <c r="BK346" s="232">
        <f>ROUND(I346*H346,2)</f>
        <v>0</v>
      </c>
      <c r="BL346" s="18" t="s">
        <v>590</v>
      </c>
      <c r="BM346" s="231" t="s">
        <v>865</v>
      </c>
    </row>
    <row r="347" s="1" customFormat="1">
      <c r="B347" s="39"/>
      <c r="C347" s="40"/>
      <c r="D347" s="233" t="s">
        <v>174</v>
      </c>
      <c r="E347" s="40"/>
      <c r="F347" s="234" t="s">
        <v>270</v>
      </c>
      <c r="G347" s="40"/>
      <c r="H347" s="40"/>
      <c r="I347" s="146"/>
      <c r="J347" s="40"/>
      <c r="K347" s="40"/>
      <c r="L347" s="44"/>
      <c r="M347" s="235"/>
      <c r="N347" s="84"/>
      <c r="O347" s="84"/>
      <c r="P347" s="84"/>
      <c r="Q347" s="84"/>
      <c r="R347" s="84"/>
      <c r="S347" s="84"/>
      <c r="T347" s="85"/>
      <c r="AT347" s="18" t="s">
        <v>174</v>
      </c>
      <c r="AU347" s="18" t="s">
        <v>85</v>
      </c>
    </row>
    <row r="348" s="12" customFormat="1">
      <c r="B348" s="236"/>
      <c r="C348" s="237"/>
      <c r="D348" s="233" t="s">
        <v>176</v>
      </c>
      <c r="E348" s="238" t="s">
        <v>19</v>
      </c>
      <c r="F348" s="239" t="s">
        <v>866</v>
      </c>
      <c r="G348" s="237"/>
      <c r="H348" s="238" t="s">
        <v>19</v>
      </c>
      <c r="I348" s="240"/>
      <c r="J348" s="237"/>
      <c r="K348" s="237"/>
      <c r="L348" s="241"/>
      <c r="M348" s="242"/>
      <c r="N348" s="243"/>
      <c r="O348" s="243"/>
      <c r="P348" s="243"/>
      <c r="Q348" s="243"/>
      <c r="R348" s="243"/>
      <c r="S348" s="243"/>
      <c r="T348" s="244"/>
      <c r="AT348" s="245" t="s">
        <v>176</v>
      </c>
      <c r="AU348" s="245" t="s">
        <v>85</v>
      </c>
      <c r="AV348" s="12" t="s">
        <v>83</v>
      </c>
      <c r="AW348" s="12" t="s">
        <v>37</v>
      </c>
      <c r="AX348" s="12" t="s">
        <v>76</v>
      </c>
      <c r="AY348" s="245" t="s">
        <v>165</v>
      </c>
    </row>
    <row r="349" s="13" customFormat="1">
      <c r="B349" s="246"/>
      <c r="C349" s="247"/>
      <c r="D349" s="233" t="s">
        <v>176</v>
      </c>
      <c r="E349" s="248" t="s">
        <v>19</v>
      </c>
      <c r="F349" s="249" t="s">
        <v>867</v>
      </c>
      <c r="G349" s="247"/>
      <c r="H349" s="250">
        <v>12.054</v>
      </c>
      <c r="I349" s="251"/>
      <c r="J349" s="247"/>
      <c r="K349" s="247"/>
      <c r="L349" s="252"/>
      <c r="M349" s="253"/>
      <c r="N349" s="254"/>
      <c r="O349" s="254"/>
      <c r="P349" s="254"/>
      <c r="Q349" s="254"/>
      <c r="R349" s="254"/>
      <c r="S349" s="254"/>
      <c r="T349" s="255"/>
      <c r="AT349" s="256" t="s">
        <v>176</v>
      </c>
      <c r="AU349" s="256" t="s">
        <v>85</v>
      </c>
      <c r="AV349" s="13" t="s">
        <v>85</v>
      </c>
      <c r="AW349" s="13" t="s">
        <v>37</v>
      </c>
      <c r="AX349" s="13" t="s">
        <v>76</v>
      </c>
      <c r="AY349" s="256" t="s">
        <v>165</v>
      </c>
    </row>
    <row r="350" s="14" customFormat="1">
      <c r="B350" s="257"/>
      <c r="C350" s="258"/>
      <c r="D350" s="233" t="s">
        <v>176</v>
      </c>
      <c r="E350" s="259" t="s">
        <v>19</v>
      </c>
      <c r="F350" s="260" t="s">
        <v>181</v>
      </c>
      <c r="G350" s="258"/>
      <c r="H350" s="261">
        <v>12.054</v>
      </c>
      <c r="I350" s="262"/>
      <c r="J350" s="258"/>
      <c r="K350" s="258"/>
      <c r="L350" s="263"/>
      <c r="M350" s="264"/>
      <c r="N350" s="265"/>
      <c r="O350" s="265"/>
      <c r="P350" s="265"/>
      <c r="Q350" s="265"/>
      <c r="R350" s="265"/>
      <c r="S350" s="265"/>
      <c r="T350" s="266"/>
      <c r="AT350" s="267" t="s">
        <v>176</v>
      </c>
      <c r="AU350" s="267" t="s">
        <v>85</v>
      </c>
      <c r="AV350" s="14" t="s">
        <v>172</v>
      </c>
      <c r="AW350" s="14" t="s">
        <v>37</v>
      </c>
      <c r="AX350" s="14" t="s">
        <v>83</v>
      </c>
      <c r="AY350" s="267" t="s">
        <v>165</v>
      </c>
    </row>
    <row r="351" s="1" customFormat="1" ht="16.5" customHeight="1">
      <c r="B351" s="39"/>
      <c r="C351" s="220" t="s">
        <v>486</v>
      </c>
      <c r="D351" s="220" t="s">
        <v>167</v>
      </c>
      <c r="E351" s="221" t="s">
        <v>868</v>
      </c>
      <c r="F351" s="222" t="s">
        <v>869</v>
      </c>
      <c r="G351" s="223" t="s">
        <v>219</v>
      </c>
      <c r="H351" s="224">
        <v>0.22500000000000001</v>
      </c>
      <c r="I351" s="225"/>
      <c r="J351" s="226">
        <f>ROUND(I351*H351,2)</f>
        <v>0</v>
      </c>
      <c r="K351" s="222" t="s">
        <v>171</v>
      </c>
      <c r="L351" s="44"/>
      <c r="M351" s="227" t="s">
        <v>19</v>
      </c>
      <c r="N351" s="228" t="s">
        <v>47</v>
      </c>
      <c r="O351" s="84"/>
      <c r="P351" s="229">
        <f>O351*H351</f>
        <v>0</v>
      </c>
      <c r="Q351" s="229">
        <v>1.8907700000000001</v>
      </c>
      <c r="R351" s="229">
        <f>Q351*H351</f>
        <v>0.42542325000000003</v>
      </c>
      <c r="S351" s="229">
        <v>0</v>
      </c>
      <c r="T351" s="230">
        <f>S351*H351</f>
        <v>0</v>
      </c>
      <c r="AR351" s="231" t="s">
        <v>172</v>
      </c>
      <c r="AT351" s="231" t="s">
        <v>167</v>
      </c>
      <c r="AU351" s="231" t="s">
        <v>85</v>
      </c>
      <c r="AY351" s="18" t="s">
        <v>165</v>
      </c>
      <c r="BE351" s="232">
        <f>IF(N351="základní",J351,0)</f>
        <v>0</v>
      </c>
      <c r="BF351" s="232">
        <f>IF(N351="snížená",J351,0)</f>
        <v>0</v>
      </c>
      <c r="BG351" s="232">
        <f>IF(N351="zákl. přenesená",J351,0)</f>
        <v>0</v>
      </c>
      <c r="BH351" s="232">
        <f>IF(N351="sníž. přenesená",J351,0)</f>
        <v>0</v>
      </c>
      <c r="BI351" s="232">
        <f>IF(N351="nulová",J351,0)</f>
        <v>0</v>
      </c>
      <c r="BJ351" s="18" t="s">
        <v>83</v>
      </c>
      <c r="BK351" s="232">
        <f>ROUND(I351*H351,2)</f>
        <v>0</v>
      </c>
      <c r="BL351" s="18" t="s">
        <v>172</v>
      </c>
      <c r="BM351" s="231" t="s">
        <v>870</v>
      </c>
    </row>
    <row r="352" s="1" customFormat="1">
      <c r="B352" s="39"/>
      <c r="C352" s="40"/>
      <c r="D352" s="233" t="s">
        <v>174</v>
      </c>
      <c r="E352" s="40"/>
      <c r="F352" s="234" t="s">
        <v>871</v>
      </c>
      <c r="G352" s="40"/>
      <c r="H352" s="40"/>
      <c r="I352" s="146"/>
      <c r="J352" s="40"/>
      <c r="K352" s="40"/>
      <c r="L352" s="44"/>
      <c r="M352" s="235"/>
      <c r="N352" s="84"/>
      <c r="O352" s="84"/>
      <c r="P352" s="84"/>
      <c r="Q352" s="84"/>
      <c r="R352" s="84"/>
      <c r="S352" s="84"/>
      <c r="T352" s="85"/>
      <c r="AT352" s="18" t="s">
        <v>174</v>
      </c>
      <c r="AU352" s="18" t="s">
        <v>85</v>
      </c>
    </row>
    <row r="353" s="12" customFormat="1">
      <c r="B353" s="236"/>
      <c r="C353" s="237"/>
      <c r="D353" s="233" t="s">
        <v>176</v>
      </c>
      <c r="E353" s="238" t="s">
        <v>19</v>
      </c>
      <c r="F353" s="239" t="s">
        <v>872</v>
      </c>
      <c r="G353" s="237"/>
      <c r="H353" s="238" t="s">
        <v>19</v>
      </c>
      <c r="I353" s="240"/>
      <c r="J353" s="237"/>
      <c r="K353" s="237"/>
      <c r="L353" s="241"/>
      <c r="M353" s="242"/>
      <c r="N353" s="243"/>
      <c r="O353" s="243"/>
      <c r="P353" s="243"/>
      <c r="Q353" s="243"/>
      <c r="R353" s="243"/>
      <c r="S353" s="243"/>
      <c r="T353" s="244"/>
      <c r="AT353" s="245" t="s">
        <v>176</v>
      </c>
      <c r="AU353" s="245" t="s">
        <v>85</v>
      </c>
      <c r="AV353" s="12" t="s">
        <v>83</v>
      </c>
      <c r="AW353" s="12" t="s">
        <v>37</v>
      </c>
      <c r="AX353" s="12" t="s">
        <v>76</v>
      </c>
      <c r="AY353" s="245" t="s">
        <v>165</v>
      </c>
    </row>
    <row r="354" s="13" customFormat="1">
      <c r="B354" s="246"/>
      <c r="C354" s="247"/>
      <c r="D354" s="233" t="s">
        <v>176</v>
      </c>
      <c r="E354" s="248" t="s">
        <v>19</v>
      </c>
      <c r="F354" s="249" t="s">
        <v>873</v>
      </c>
      <c r="G354" s="247"/>
      <c r="H354" s="250">
        <v>0.22500000000000001</v>
      </c>
      <c r="I354" s="251"/>
      <c r="J354" s="247"/>
      <c r="K354" s="247"/>
      <c r="L354" s="252"/>
      <c r="M354" s="253"/>
      <c r="N354" s="254"/>
      <c r="O354" s="254"/>
      <c r="P354" s="254"/>
      <c r="Q354" s="254"/>
      <c r="R354" s="254"/>
      <c r="S354" s="254"/>
      <c r="T354" s="255"/>
      <c r="AT354" s="256" t="s">
        <v>176</v>
      </c>
      <c r="AU354" s="256" t="s">
        <v>85</v>
      </c>
      <c r="AV354" s="13" t="s">
        <v>85</v>
      </c>
      <c r="AW354" s="13" t="s">
        <v>37</v>
      </c>
      <c r="AX354" s="13" t="s">
        <v>76</v>
      </c>
      <c r="AY354" s="256" t="s">
        <v>165</v>
      </c>
    </row>
    <row r="355" s="14" customFormat="1">
      <c r="B355" s="257"/>
      <c r="C355" s="258"/>
      <c r="D355" s="233" t="s">
        <v>176</v>
      </c>
      <c r="E355" s="259" t="s">
        <v>19</v>
      </c>
      <c r="F355" s="260" t="s">
        <v>181</v>
      </c>
      <c r="G355" s="258"/>
      <c r="H355" s="261">
        <v>0.22500000000000001</v>
      </c>
      <c r="I355" s="262"/>
      <c r="J355" s="258"/>
      <c r="K355" s="258"/>
      <c r="L355" s="263"/>
      <c r="M355" s="264"/>
      <c r="N355" s="265"/>
      <c r="O355" s="265"/>
      <c r="P355" s="265"/>
      <c r="Q355" s="265"/>
      <c r="R355" s="265"/>
      <c r="S355" s="265"/>
      <c r="T355" s="266"/>
      <c r="AT355" s="267" t="s">
        <v>176</v>
      </c>
      <c r="AU355" s="267" t="s">
        <v>85</v>
      </c>
      <c r="AV355" s="14" t="s">
        <v>172</v>
      </c>
      <c r="AW355" s="14" t="s">
        <v>37</v>
      </c>
      <c r="AX355" s="14" t="s">
        <v>83</v>
      </c>
      <c r="AY355" s="267" t="s">
        <v>165</v>
      </c>
    </row>
    <row r="356" s="1" customFormat="1" ht="16.5" customHeight="1">
      <c r="B356" s="39"/>
      <c r="C356" s="220" t="s">
        <v>494</v>
      </c>
      <c r="D356" s="220" t="s">
        <v>167</v>
      </c>
      <c r="E356" s="221" t="s">
        <v>874</v>
      </c>
      <c r="F356" s="222" t="s">
        <v>875</v>
      </c>
      <c r="G356" s="223" t="s">
        <v>324</v>
      </c>
      <c r="H356" s="224">
        <v>1</v>
      </c>
      <c r="I356" s="225"/>
      <c r="J356" s="226">
        <f>ROUND(I356*H356,2)</f>
        <v>0</v>
      </c>
      <c r="K356" s="222" t="s">
        <v>171</v>
      </c>
      <c r="L356" s="44"/>
      <c r="M356" s="227" t="s">
        <v>19</v>
      </c>
      <c r="N356" s="228" t="s">
        <v>47</v>
      </c>
      <c r="O356" s="84"/>
      <c r="P356" s="229">
        <f>O356*H356</f>
        <v>0</v>
      </c>
      <c r="Q356" s="229">
        <v>0.058029999999999998</v>
      </c>
      <c r="R356" s="229">
        <f>Q356*H356</f>
        <v>0.058029999999999998</v>
      </c>
      <c r="S356" s="229">
        <v>0</v>
      </c>
      <c r="T356" s="230">
        <f>S356*H356</f>
        <v>0</v>
      </c>
      <c r="AR356" s="231" t="s">
        <v>172</v>
      </c>
      <c r="AT356" s="231" t="s">
        <v>167</v>
      </c>
      <c r="AU356" s="231" t="s">
        <v>85</v>
      </c>
      <c r="AY356" s="18" t="s">
        <v>165</v>
      </c>
      <c r="BE356" s="232">
        <f>IF(N356="základní",J356,0)</f>
        <v>0</v>
      </c>
      <c r="BF356" s="232">
        <f>IF(N356="snížená",J356,0)</f>
        <v>0</v>
      </c>
      <c r="BG356" s="232">
        <f>IF(N356="zákl. přenesená",J356,0)</f>
        <v>0</v>
      </c>
      <c r="BH356" s="232">
        <f>IF(N356="sníž. přenesená",J356,0)</f>
        <v>0</v>
      </c>
      <c r="BI356" s="232">
        <f>IF(N356="nulová",J356,0)</f>
        <v>0</v>
      </c>
      <c r="BJ356" s="18" t="s">
        <v>83</v>
      </c>
      <c r="BK356" s="232">
        <f>ROUND(I356*H356,2)</f>
        <v>0</v>
      </c>
      <c r="BL356" s="18" t="s">
        <v>172</v>
      </c>
      <c r="BM356" s="231" t="s">
        <v>876</v>
      </c>
    </row>
    <row r="357" s="1" customFormat="1">
      <c r="B357" s="39"/>
      <c r="C357" s="40"/>
      <c r="D357" s="233" t="s">
        <v>174</v>
      </c>
      <c r="E357" s="40"/>
      <c r="F357" s="234" t="s">
        <v>877</v>
      </c>
      <c r="G357" s="40"/>
      <c r="H357" s="40"/>
      <c r="I357" s="146"/>
      <c r="J357" s="40"/>
      <c r="K357" s="40"/>
      <c r="L357" s="44"/>
      <c r="M357" s="235"/>
      <c r="N357" s="84"/>
      <c r="O357" s="84"/>
      <c r="P357" s="84"/>
      <c r="Q357" s="84"/>
      <c r="R357" s="84"/>
      <c r="S357" s="84"/>
      <c r="T357" s="85"/>
      <c r="AT357" s="18" t="s">
        <v>174</v>
      </c>
      <c r="AU357" s="18" t="s">
        <v>85</v>
      </c>
    </row>
    <row r="358" s="12" customFormat="1">
      <c r="B358" s="236"/>
      <c r="C358" s="237"/>
      <c r="D358" s="233" t="s">
        <v>176</v>
      </c>
      <c r="E358" s="238" t="s">
        <v>19</v>
      </c>
      <c r="F358" s="239" t="s">
        <v>878</v>
      </c>
      <c r="G358" s="237"/>
      <c r="H358" s="238" t="s">
        <v>19</v>
      </c>
      <c r="I358" s="240"/>
      <c r="J358" s="237"/>
      <c r="K358" s="237"/>
      <c r="L358" s="241"/>
      <c r="M358" s="242"/>
      <c r="N358" s="243"/>
      <c r="O358" s="243"/>
      <c r="P358" s="243"/>
      <c r="Q358" s="243"/>
      <c r="R358" s="243"/>
      <c r="S358" s="243"/>
      <c r="T358" s="244"/>
      <c r="AT358" s="245" t="s">
        <v>176</v>
      </c>
      <c r="AU358" s="245" t="s">
        <v>85</v>
      </c>
      <c r="AV358" s="12" t="s">
        <v>83</v>
      </c>
      <c r="AW358" s="12" t="s">
        <v>37</v>
      </c>
      <c r="AX358" s="12" t="s">
        <v>76</v>
      </c>
      <c r="AY358" s="245" t="s">
        <v>165</v>
      </c>
    </row>
    <row r="359" s="13" customFormat="1">
      <c r="B359" s="246"/>
      <c r="C359" s="247"/>
      <c r="D359" s="233" t="s">
        <v>176</v>
      </c>
      <c r="E359" s="248" t="s">
        <v>19</v>
      </c>
      <c r="F359" s="249" t="s">
        <v>83</v>
      </c>
      <c r="G359" s="247"/>
      <c r="H359" s="250">
        <v>1</v>
      </c>
      <c r="I359" s="251"/>
      <c r="J359" s="247"/>
      <c r="K359" s="247"/>
      <c r="L359" s="252"/>
      <c r="M359" s="253"/>
      <c r="N359" s="254"/>
      <c r="O359" s="254"/>
      <c r="P359" s="254"/>
      <c r="Q359" s="254"/>
      <c r="R359" s="254"/>
      <c r="S359" s="254"/>
      <c r="T359" s="255"/>
      <c r="AT359" s="256" t="s">
        <v>176</v>
      </c>
      <c r="AU359" s="256" t="s">
        <v>85</v>
      </c>
      <c r="AV359" s="13" t="s">
        <v>85</v>
      </c>
      <c r="AW359" s="13" t="s">
        <v>37</v>
      </c>
      <c r="AX359" s="13" t="s">
        <v>76</v>
      </c>
      <c r="AY359" s="256" t="s">
        <v>165</v>
      </c>
    </row>
    <row r="360" s="14" customFormat="1">
      <c r="B360" s="257"/>
      <c r="C360" s="258"/>
      <c r="D360" s="233" t="s">
        <v>176</v>
      </c>
      <c r="E360" s="259" t="s">
        <v>19</v>
      </c>
      <c r="F360" s="260" t="s">
        <v>181</v>
      </c>
      <c r="G360" s="258"/>
      <c r="H360" s="261">
        <v>1</v>
      </c>
      <c r="I360" s="262"/>
      <c r="J360" s="258"/>
      <c r="K360" s="258"/>
      <c r="L360" s="263"/>
      <c r="M360" s="264"/>
      <c r="N360" s="265"/>
      <c r="O360" s="265"/>
      <c r="P360" s="265"/>
      <c r="Q360" s="265"/>
      <c r="R360" s="265"/>
      <c r="S360" s="265"/>
      <c r="T360" s="266"/>
      <c r="AT360" s="267" t="s">
        <v>176</v>
      </c>
      <c r="AU360" s="267" t="s">
        <v>85</v>
      </c>
      <c r="AV360" s="14" t="s">
        <v>172</v>
      </c>
      <c r="AW360" s="14" t="s">
        <v>37</v>
      </c>
      <c r="AX360" s="14" t="s">
        <v>83</v>
      </c>
      <c r="AY360" s="267" t="s">
        <v>165</v>
      </c>
    </row>
    <row r="361" s="1" customFormat="1" ht="16.5" customHeight="1">
      <c r="B361" s="39"/>
      <c r="C361" s="220" t="s">
        <v>500</v>
      </c>
      <c r="D361" s="220" t="s">
        <v>167</v>
      </c>
      <c r="E361" s="221" t="s">
        <v>879</v>
      </c>
      <c r="F361" s="222" t="s">
        <v>880</v>
      </c>
      <c r="G361" s="223" t="s">
        <v>324</v>
      </c>
      <c r="H361" s="224">
        <v>1</v>
      </c>
      <c r="I361" s="225"/>
      <c r="J361" s="226">
        <f>ROUND(I361*H361,2)</f>
        <v>0</v>
      </c>
      <c r="K361" s="222" t="s">
        <v>171</v>
      </c>
      <c r="L361" s="44"/>
      <c r="M361" s="227" t="s">
        <v>19</v>
      </c>
      <c r="N361" s="228" t="s">
        <v>47</v>
      </c>
      <c r="O361" s="84"/>
      <c r="P361" s="229">
        <f>O361*H361</f>
        <v>0</v>
      </c>
      <c r="Q361" s="229">
        <v>0.026720000000000001</v>
      </c>
      <c r="R361" s="229">
        <f>Q361*H361</f>
        <v>0.026720000000000001</v>
      </c>
      <c r="S361" s="229">
        <v>0</v>
      </c>
      <c r="T361" s="230">
        <f>S361*H361</f>
        <v>0</v>
      </c>
      <c r="AR361" s="231" t="s">
        <v>172</v>
      </c>
      <c r="AT361" s="231" t="s">
        <v>167</v>
      </c>
      <c r="AU361" s="231" t="s">
        <v>85</v>
      </c>
      <c r="AY361" s="18" t="s">
        <v>165</v>
      </c>
      <c r="BE361" s="232">
        <f>IF(N361="základní",J361,0)</f>
        <v>0</v>
      </c>
      <c r="BF361" s="232">
        <f>IF(N361="snížená",J361,0)</f>
        <v>0</v>
      </c>
      <c r="BG361" s="232">
        <f>IF(N361="zákl. přenesená",J361,0)</f>
        <v>0</v>
      </c>
      <c r="BH361" s="232">
        <f>IF(N361="sníž. přenesená",J361,0)</f>
        <v>0</v>
      </c>
      <c r="BI361" s="232">
        <f>IF(N361="nulová",J361,0)</f>
        <v>0</v>
      </c>
      <c r="BJ361" s="18" t="s">
        <v>83</v>
      </c>
      <c r="BK361" s="232">
        <f>ROUND(I361*H361,2)</f>
        <v>0</v>
      </c>
      <c r="BL361" s="18" t="s">
        <v>172</v>
      </c>
      <c r="BM361" s="231" t="s">
        <v>881</v>
      </c>
    </row>
    <row r="362" s="1" customFormat="1">
      <c r="B362" s="39"/>
      <c r="C362" s="40"/>
      <c r="D362" s="233" t="s">
        <v>174</v>
      </c>
      <c r="E362" s="40"/>
      <c r="F362" s="234" t="s">
        <v>882</v>
      </c>
      <c r="G362" s="40"/>
      <c r="H362" s="40"/>
      <c r="I362" s="146"/>
      <c r="J362" s="40"/>
      <c r="K362" s="40"/>
      <c r="L362" s="44"/>
      <c r="M362" s="235"/>
      <c r="N362" s="84"/>
      <c r="O362" s="84"/>
      <c r="P362" s="84"/>
      <c r="Q362" s="84"/>
      <c r="R362" s="84"/>
      <c r="S362" s="84"/>
      <c r="T362" s="85"/>
      <c r="AT362" s="18" t="s">
        <v>174</v>
      </c>
      <c r="AU362" s="18" t="s">
        <v>85</v>
      </c>
    </row>
    <row r="363" s="12" customFormat="1">
      <c r="B363" s="236"/>
      <c r="C363" s="237"/>
      <c r="D363" s="233" t="s">
        <v>176</v>
      </c>
      <c r="E363" s="238" t="s">
        <v>19</v>
      </c>
      <c r="F363" s="239" t="s">
        <v>883</v>
      </c>
      <c r="G363" s="237"/>
      <c r="H363" s="238" t="s">
        <v>19</v>
      </c>
      <c r="I363" s="240"/>
      <c r="J363" s="237"/>
      <c r="K363" s="237"/>
      <c r="L363" s="241"/>
      <c r="M363" s="242"/>
      <c r="N363" s="243"/>
      <c r="O363" s="243"/>
      <c r="P363" s="243"/>
      <c r="Q363" s="243"/>
      <c r="R363" s="243"/>
      <c r="S363" s="243"/>
      <c r="T363" s="244"/>
      <c r="AT363" s="245" t="s">
        <v>176</v>
      </c>
      <c r="AU363" s="245" t="s">
        <v>85</v>
      </c>
      <c r="AV363" s="12" t="s">
        <v>83</v>
      </c>
      <c r="AW363" s="12" t="s">
        <v>37</v>
      </c>
      <c r="AX363" s="12" t="s">
        <v>76</v>
      </c>
      <c r="AY363" s="245" t="s">
        <v>165</v>
      </c>
    </row>
    <row r="364" s="13" customFormat="1">
      <c r="B364" s="246"/>
      <c r="C364" s="247"/>
      <c r="D364" s="233" t="s">
        <v>176</v>
      </c>
      <c r="E364" s="248" t="s">
        <v>19</v>
      </c>
      <c r="F364" s="249" t="s">
        <v>83</v>
      </c>
      <c r="G364" s="247"/>
      <c r="H364" s="250">
        <v>1</v>
      </c>
      <c r="I364" s="251"/>
      <c r="J364" s="247"/>
      <c r="K364" s="247"/>
      <c r="L364" s="252"/>
      <c r="M364" s="253"/>
      <c r="N364" s="254"/>
      <c r="O364" s="254"/>
      <c r="P364" s="254"/>
      <c r="Q364" s="254"/>
      <c r="R364" s="254"/>
      <c r="S364" s="254"/>
      <c r="T364" s="255"/>
      <c r="AT364" s="256" t="s">
        <v>176</v>
      </c>
      <c r="AU364" s="256" t="s">
        <v>85</v>
      </c>
      <c r="AV364" s="13" t="s">
        <v>85</v>
      </c>
      <c r="AW364" s="13" t="s">
        <v>37</v>
      </c>
      <c r="AX364" s="13" t="s">
        <v>76</v>
      </c>
      <c r="AY364" s="256" t="s">
        <v>165</v>
      </c>
    </row>
    <row r="365" s="14" customFormat="1">
      <c r="B365" s="257"/>
      <c r="C365" s="258"/>
      <c r="D365" s="233" t="s">
        <v>176</v>
      </c>
      <c r="E365" s="259" t="s">
        <v>19</v>
      </c>
      <c r="F365" s="260" t="s">
        <v>181</v>
      </c>
      <c r="G365" s="258"/>
      <c r="H365" s="261">
        <v>1</v>
      </c>
      <c r="I365" s="262"/>
      <c r="J365" s="258"/>
      <c r="K365" s="258"/>
      <c r="L365" s="263"/>
      <c r="M365" s="264"/>
      <c r="N365" s="265"/>
      <c r="O365" s="265"/>
      <c r="P365" s="265"/>
      <c r="Q365" s="265"/>
      <c r="R365" s="265"/>
      <c r="S365" s="265"/>
      <c r="T365" s="266"/>
      <c r="AT365" s="267" t="s">
        <v>176</v>
      </c>
      <c r="AU365" s="267" t="s">
        <v>85</v>
      </c>
      <c r="AV365" s="14" t="s">
        <v>172</v>
      </c>
      <c r="AW365" s="14" t="s">
        <v>37</v>
      </c>
      <c r="AX365" s="14" t="s">
        <v>83</v>
      </c>
      <c r="AY365" s="267" t="s">
        <v>165</v>
      </c>
    </row>
    <row r="366" s="1" customFormat="1" ht="16.5" customHeight="1">
      <c r="B366" s="39"/>
      <c r="C366" s="220" t="s">
        <v>505</v>
      </c>
      <c r="D366" s="220" t="s">
        <v>167</v>
      </c>
      <c r="E366" s="221" t="s">
        <v>884</v>
      </c>
      <c r="F366" s="222" t="s">
        <v>885</v>
      </c>
      <c r="G366" s="223" t="s">
        <v>324</v>
      </c>
      <c r="H366" s="224">
        <v>1</v>
      </c>
      <c r="I366" s="225"/>
      <c r="J366" s="226">
        <f>ROUND(I366*H366,2)</f>
        <v>0</v>
      </c>
      <c r="K366" s="222" t="s">
        <v>171</v>
      </c>
      <c r="L366" s="44"/>
      <c r="M366" s="227" t="s">
        <v>19</v>
      </c>
      <c r="N366" s="228" t="s">
        <v>47</v>
      </c>
      <c r="O366" s="84"/>
      <c r="P366" s="229">
        <f>O366*H366</f>
        <v>0</v>
      </c>
      <c r="Q366" s="229">
        <v>0.0062199999999999998</v>
      </c>
      <c r="R366" s="229">
        <f>Q366*H366</f>
        <v>0.0062199999999999998</v>
      </c>
      <c r="S366" s="229">
        <v>0</v>
      </c>
      <c r="T366" s="230">
        <f>S366*H366</f>
        <v>0</v>
      </c>
      <c r="AR366" s="231" t="s">
        <v>172</v>
      </c>
      <c r="AT366" s="231" t="s">
        <v>167</v>
      </c>
      <c r="AU366" s="231" t="s">
        <v>85</v>
      </c>
      <c r="AY366" s="18" t="s">
        <v>165</v>
      </c>
      <c r="BE366" s="232">
        <f>IF(N366="základní",J366,0)</f>
        <v>0</v>
      </c>
      <c r="BF366" s="232">
        <f>IF(N366="snížená",J366,0)</f>
        <v>0</v>
      </c>
      <c r="BG366" s="232">
        <f>IF(N366="zákl. přenesená",J366,0)</f>
        <v>0</v>
      </c>
      <c r="BH366" s="232">
        <f>IF(N366="sníž. přenesená",J366,0)</f>
        <v>0</v>
      </c>
      <c r="BI366" s="232">
        <f>IF(N366="nulová",J366,0)</f>
        <v>0</v>
      </c>
      <c r="BJ366" s="18" t="s">
        <v>83</v>
      </c>
      <c r="BK366" s="232">
        <f>ROUND(I366*H366,2)</f>
        <v>0</v>
      </c>
      <c r="BL366" s="18" t="s">
        <v>172</v>
      </c>
      <c r="BM366" s="231" t="s">
        <v>886</v>
      </c>
    </row>
    <row r="367" s="1" customFormat="1">
      <c r="B367" s="39"/>
      <c r="C367" s="40"/>
      <c r="D367" s="233" t="s">
        <v>174</v>
      </c>
      <c r="E367" s="40"/>
      <c r="F367" s="234" t="s">
        <v>887</v>
      </c>
      <c r="G367" s="40"/>
      <c r="H367" s="40"/>
      <c r="I367" s="146"/>
      <c r="J367" s="40"/>
      <c r="K367" s="40"/>
      <c r="L367" s="44"/>
      <c r="M367" s="235"/>
      <c r="N367" s="84"/>
      <c r="O367" s="84"/>
      <c r="P367" s="84"/>
      <c r="Q367" s="84"/>
      <c r="R367" s="84"/>
      <c r="S367" s="84"/>
      <c r="T367" s="85"/>
      <c r="AT367" s="18" t="s">
        <v>174</v>
      </c>
      <c r="AU367" s="18" t="s">
        <v>85</v>
      </c>
    </row>
    <row r="368" s="12" customFormat="1">
      <c r="B368" s="236"/>
      <c r="C368" s="237"/>
      <c r="D368" s="233" t="s">
        <v>176</v>
      </c>
      <c r="E368" s="238" t="s">
        <v>19</v>
      </c>
      <c r="F368" s="239" t="s">
        <v>888</v>
      </c>
      <c r="G368" s="237"/>
      <c r="H368" s="238" t="s">
        <v>19</v>
      </c>
      <c r="I368" s="240"/>
      <c r="J368" s="237"/>
      <c r="K368" s="237"/>
      <c r="L368" s="241"/>
      <c r="M368" s="242"/>
      <c r="N368" s="243"/>
      <c r="O368" s="243"/>
      <c r="P368" s="243"/>
      <c r="Q368" s="243"/>
      <c r="R368" s="243"/>
      <c r="S368" s="243"/>
      <c r="T368" s="244"/>
      <c r="AT368" s="245" t="s">
        <v>176</v>
      </c>
      <c r="AU368" s="245" t="s">
        <v>85</v>
      </c>
      <c r="AV368" s="12" t="s">
        <v>83</v>
      </c>
      <c r="AW368" s="12" t="s">
        <v>37</v>
      </c>
      <c r="AX368" s="12" t="s">
        <v>76</v>
      </c>
      <c r="AY368" s="245" t="s">
        <v>165</v>
      </c>
    </row>
    <row r="369" s="13" customFormat="1">
      <c r="B369" s="246"/>
      <c r="C369" s="247"/>
      <c r="D369" s="233" t="s">
        <v>176</v>
      </c>
      <c r="E369" s="248" t="s">
        <v>19</v>
      </c>
      <c r="F369" s="249" t="s">
        <v>83</v>
      </c>
      <c r="G369" s="247"/>
      <c r="H369" s="250">
        <v>1</v>
      </c>
      <c r="I369" s="251"/>
      <c r="J369" s="247"/>
      <c r="K369" s="247"/>
      <c r="L369" s="252"/>
      <c r="M369" s="253"/>
      <c r="N369" s="254"/>
      <c r="O369" s="254"/>
      <c r="P369" s="254"/>
      <c r="Q369" s="254"/>
      <c r="R369" s="254"/>
      <c r="S369" s="254"/>
      <c r="T369" s="255"/>
      <c r="AT369" s="256" t="s">
        <v>176</v>
      </c>
      <c r="AU369" s="256" t="s">
        <v>85</v>
      </c>
      <c r="AV369" s="13" t="s">
        <v>85</v>
      </c>
      <c r="AW369" s="13" t="s">
        <v>37</v>
      </c>
      <c r="AX369" s="13" t="s">
        <v>76</v>
      </c>
      <c r="AY369" s="256" t="s">
        <v>165</v>
      </c>
    </row>
    <row r="370" s="14" customFormat="1">
      <c r="B370" s="257"/>
      <c r="C370" s="258"/>
      <c r="D370" s="233" t="s">
        <v>176</v>
      </c>
      <c r="E370" s="259" t="s">
        <v>19</v>
      </c>
      <c r="F370" s="260" t="s">
        <v>181</v>
      </c>
      <c r="G370" s="258"/>
      <c r="H370" s="261">
        <v>1</v>
      </c>
      <c r="I370" s="262"/>
      <c r="J370" s="258"/>
      <c r="K370" s="258"/>
      <c r="L370" s="263"/>
      <c r="M370" s="264"/>
      <c r="N370" s="265"/>
      <c r="O370" s="265"/>
      <c r="P370" s="265"/>
      <c r="Q370" s="265"/>
      <c r="R370" s="265"/>
      <c r="S370" s="265"/>
      <c r="T370" s="266"/>
      <c r="AT370" s="267" t="s">
        <v>176</v>
      </c>
      <c r="AU370" s="267" t="s">
        <v>85</v>
      </c>
      <c r="AV370" s="14" t="s">
        <v>172</v>
      </c>
      <c r="AW370" s="14" t="s">
        <v>37</v>
      </c>
      <c r="AX370" s="14" t="s">
        <v>83</v>
      </c>
      <c r="AY370" s="267" t="s">
        <v>165</v>
      </c>
    </row>
    <row r="371" s="1" customFormat="1" ht="16.5" customHeight="1">
      <c r="B371" s="39"/>
      <c r="C371" s="220" t="s">
        <v>514</v>
      </c>
      <c r="D371" s="220" t="s">
        <v>167</v>
      </c>
      <c r="E371" s="221" t="s">
        <v>889</v>
      </c>
      <c r="F371" s="222" t="s">
        <v>890</v>
      </c>
      <c r="G371" s="223" t="s">
        <v>324</v>
      </c>
      <c r="H371" s="224">
        <v>1</v>
      </c>
      <c r="I371" s="225"/>
      <c r="J371" s="226">
        <f>ROUND(I371*H371,2)</f>
        <v>0</v>
      </c>
      <c r="K371" s="222" t="s">
        <v>171</v>
      </c>
      <c r="L371" s="44"/>
      <c r="M371" s="227" t="s">
        <v>19</v>
      </c>
      <c r="N371" s="228" t="s">
        <v>47</v>
      </c>
      <c r="O371" s="84"/>
      <c r="P371" s="229">
        <f>O371*H371</f>
        <v>0</v>
      </c>
      <c r="Q371" s="229">
        <v>0</v>
      </c>
      <c r="R371" s="229">
        <f>Q371*H371</f>
        <v>0</v>
      </c>
      <c r="S371" s="229">
        <v>0</v>
      </c>
      <c r="T371" s="230">
        <f>S371*H371</f>
        <v>0</v>
      </c>
      <c r="AR371" s="231" t="s">
        <v>172</v>
      </c>
      <c r="AT371" s="231" t="s">
        <v>167</v>
      </c>
      <c r="AU371" s="231" t="s">
        <v>85</v>
      </c>
      <c r="AY371" s="18" t="s">
        <v>165</v>
      </c>
      <c r="BE371" s="232">
        <f>IF(N371="základní",J371,0)</f>
        <v>0</v>
      </c>
      <c r="BF371" s="232">
        <f>IF(N371="snížená",J371,0)</f>
        <v>0</v>
      </c>
      <c r="BG371" s="232">
        <f>IF(N371="zákl. přenesená",J371,0)</f>
        <v>0</v>
      </c>
      <c r="BH371" s="232">
        <f>IF(N371="sníž. přenesená",J371,0)</f>
        <v>0</v>
      </c>
      <c r="BI371" s="232">
        <f>IF(N371="nulová",J371,0)</f>
        <v>0</v>
      </c>
      <c r="BJ371" s="18" t="s">
        <v>83</v>
      </c>
      <c r="BK371" s="232">
        <f>ROUND(I371*H371,2)</f>
        <v>0</v>
      </c>
      <c r="BL371" s="18" t="s">
        <v>172</v>
      </c>
      <c r="BM371" s="231" t="s">
        <v>891</v>
      </c>
    </row>
    <row r="372" s="1" customFormat="1">
      <c r="B372" s="39"/>
      <c r="C372" s="40"/>
      <c r="D372" s="233" t="s">
        <v>174</v>
      </c>
      <c r="E372" s="40"/>
      <c r="F372" s="234" t="s">
        <v>892</v>
      </c>
      <c r="G372" s="40"/>
      <c r="H372" s="40"/>
      <c r="I372" s="146"/>
      <c r="J372" s="40"/>
      <c r="K372" s="40"/>
      <c r="L372" s="44"/>
      <c r="M372" s="235"/>
      <c r="N372" s="84"/>
      <c r="O372" s="84"/>
      <c r="P372" s="84"/>
      <c r="Q372" s="84"/>
      <c r="R372" s="84"/>
      <c r="S372" s="84"/>
      <c r="T372" s="85"/>
      <c r="AT372" s="18" t="s">
        <v>174</v>
      </c>
      <c r="AU372" s="18" t="s">
        <v>85</v>
      </c>
    </row>
    <row r="373" s="12" customFormat="1">
      <c r="B373" s="236"/>
      <c r="C373" s="237"/>
      <c r="D373" s="233" t="s">
        <v>176</v>
      </c>
      <c r="E373" s="238" t="s">
        <v>19</v>
      </c>
      <c r="F373" s="239" t="s">
        <v>893</v>
      </c>
      <c r="G373" s="237"/>
      <c r="H373" s="238" t="s">
        <v>19</v>
      </c>
      <c r="I373" s="240"/>
      <c r="J373" s="237"/>
      <c r="K373" s="237"/>
      <c r="L373" s="241"/>
      <c r="M373" s="242"/>
      <c r="N373" s="243"/>
      <c r="O373" s="243"/>
      <c r="P373" s="243"/>
      <c r="Q373" s="243"/>
      <c r="R373" s="243"/>
      <c r="S373" s="243"/>
      <c r="T373" s="244"/>
      <c r="AT373" s="245" t="s">
        <v>176</v>
      </c>
      <c r="AU373" s="245" t="s">
        <v>85</v>
      </c>
      <c r="AV373" s="12" t="s">
        <v>83</v>
      </c>
      <c r="AW373" s="12" t="s">
        <v>37</v>
      </c>
      <c r="AX373" s="12" t="s">
        <v>76</v>
      </c>
      <c r="AY373" s="245" t="s">
        <v>165</v>
      </c>
    </row>
    <row r="374" s="13" customFormat="1">
      <c r="B374" s="246"/>
      <c r="C374" s="247"/>
      <c r="D374" s="233" t="s">
        <v>176</v>
      </c>
      <c r="E374" s="248" t="s">
        <v>19</v>
      </c>
      <c r="F374" s="249" t="s">
        <v>83</v>
      </c>
      <c r="G374" s="247"/>
      <c r="H374" s="250">
        <v>1</v>
      </c>
      <c r="I374" s="251"/>
      <c r="J374" s="247"/>
      <c r="K374" s="247"/>
      <c r="L374" s="252"/>
      <c r="M374" s="253"/>
      <c r="N374" s="254"/>
      <c r="O374" s="254"/>
      <c r="P374" s="254"/>
      <c r="Q374" s="254"/>
      <c r="R374" s="254"/>
      <c r="S374" s="254"/>
      <c r="T374" s="255"/>
      <c r="AT374" s="256" t="s">
        <v>176</v>
      </c>
      <c r="AU374" s="256" t="s">
        <v>85</v>
      </c>
      <c r="AV374" s="13" t="s">
        <v>85</v>
      </c>
      <c r="AW374" s="13" t="s">
        <v>37</v>
      </c>
      <c r="AX374" s="13" t="s">
        <v>76</v>
      </c>
      <c r="AY374" s="256" t="s">
        <v>165</v>
      </c>
    </row>
    <row r="375" s="14" customFormat="1">
      <c r="B375" s="257"/>
      <c r="C375" s="258"/>
      <c r="D375" s="233" t="s">
        <v>176</v>
      </c>
      <c r="E375" s="259" t="s">
        <v>19</v>
      </c>
      <c r="F375" s="260" t="s">
        <v>181</v>
      </c>
      <c r="G375" s="258"/>
      <c r="H375" s="261">
        <v>1</v>
      </c>
      <c r="I375" s="262"/>
      <c r="J375" s="258"/>
      <c r="K375" s="258"/>
      <c r="L375" s="263"/>
      <c r="M375" s="264"/>
      <c r="N375" s="265"/>
      <c r="O375" s="265"/>
      <c r="P375" s="265"/>
      <c r="Q375" s="265"/>
      <c r="R375" s="265"/>
      <c r="S375" s="265"/>
      <c r="T375" s="266"/>
      <c r="AT375" s="267" t="s">
        <v>176</v>
      </c>
      <c r="AU375" s="267" t="s">
        <v>85</v>
      </c>
      <c r="AV375" s="14" t="s">
        <v>172</v>
      </c>
      <c r="AW375" s="14" t="s">
        <v>37</v>
      </c>
      <c r="AX375" s="14" t="s">
        <v>83</v>
      </c>
      <c r="AY375" s="267" t="s">
        <v>165</v>
      </c>
    </row>
    <row r="376" s="1" customFormat="1" ht="16.5" customHeight="1">
      <c r="B376" s="39"/>
      <c r="C376" s="220" t="s">
        <v>524</v>
      </c>
      <c r="D376" s="220" t="s">
        <v>167</v>
      </c>
      <c r="E376" s="221" t="s">
        <v>894</v>
      </c>
      <c r="F376" s="222" t="s">
        <v>895</v>
      </c>
      <c r="G376" s="223" t="s">
        <v>324</v>
      </c>
      <c r="H376" s="224">
        <v>1</v>
      </c>
      <c r="I376" s="225"/>
      <c r="J376" s="226">
        <f>ROUND(I376*H376,2)</f>
        <v>0</v>
      </c>
      <c r="K376" s="222" t="s">
        <v>171</v>
      </c>
      <c r="L376" s="44"/>
      <c r="M376" s="227" t="s">
        <v>19</v>
      </c>
      <c r="N376" s="228" t="s">
        <v>47</v>
      </c>
      <c r="O376" s="84"/>
      <c r="P376" s="229">
        <f>O376*H376</f>
        <v>0</v>
      </c>
      <c r="Q376" s="229">
        <v>0.096759999999999999</v>
      </c>
      <c r="R376" s="229">
        <f>Q376*H376</f>
        <v>0.096759999999999999</v>
      </c>
      <c r="S376" s="229">
        <v>0</v>
      </c>
      <c r="T376" s="230">
        <f>S376*H376</f>
        <v>0</v>
      </c>
      <c r="AR376" s="231" t="s">
        <v>172</v>
      </c>
      <c r="AT376" s="231" t="s">
        <v>167</v>
      </c>
      <c r="AU376" s="231" t="s">
        <v>85</v>
      </c>
      <c r="AY376" s="18" t="s">
        <v>165</v>
      </c>
      <c r="BE376" s="232">
        <f>IF(N376="základní",J376,0)</f>
        <v>0</v>
      </c>
      <c r="BF376" s="232">
        <f>IF(N376="snížená",J376,0)</f>
        <v>0</v>
      </c>
      <c r="BG376" s="232">
        <f>IF(N376="zákl. přenesená",J376,0)</f>
        <v>0</v>
      </c>
      <c r="BH376" s="232">
        <f>IF(N376="sníž. přenesená",J376,0)</f>
        <v>0</v>
      </c>
      <c r="BI376" s="232">
        <f>IF(N376="nulová",J376,0)</f>
        <v>0</v>
      </c>
      <c r="BJ376" s="18" t="s">
        <v>83</v>
      </c>
      <c r="BK376" s="232">
        <f>ROUND(I376*H376,2)</f>
        <v>0</v>
      </c>
      <c r="BL376" s="18" t="s">
        <v>172</v>
      </c>
      <c r="BM376" s="231" t="s">
        <v>896</v>
      </c>
    </row>
    <row r="377" s="1" customFormat="1">
      <c r="B377" s="39"/>
      <c r="C377" s="40"/>
      <c r="D377" s="233" t="s">
        <v>174</v>
      </c>
      <c r="E377" s="40"/>
      <c r="F377" s="234" t="s">
        <v>897</v>
      </c>
      <c r="G377" s="40"/>
      <c r="H377" s="40"/>
      <c r="I377" s="146"/>
      <c r="J377" s="40"/>
      <c r="K377" s="40"/>
      <c r="L377" s="44"/>
      <c r="M377" s="235"/>
      <c r="N377" s="84"/>
      <c r="O377" s="84"/>
      <c r="P377" s="84"/>
      <c r="Q377" s="84"/>
      <c r="R377" s="84"/>
      <c r="S377" s="84"/>
      <c r="T377" s="85"/>
      <c r="AT377" s="18" t="s">
        <v>174</v>
      </c>
      <c r="AU377" s="18" t="s">
        <v>85</v>
      </c>
    </row>
    <row r="378" s="12" customFormat="1">
      <c r="B378" s="236"/>
      <c r="C378" s="237"/>
      <c r="D378" s="233" t="s">
        <v>176</v>
      </c>
      <c r="E378" s="238" t="s">
        <v>19</v>
      </c>
      <c r="F378" s="239" t="s">
        <v>898</v>
      </c>
      <c r="G378" s="237"/>
      <c r="H378" s="238" t="s">
        <v>19</v>
      </c>
      <c r="I378" s="240"/>
      <c r="J378" s="237"/>
      <c r="K378" s="237"/>
      <c r="L378" s="241"/>
      <c r="M378" s="242"/>
      <c r="N378" s="243"/>
      <c r="O378" s="243"/>
      <c r="P378" s="243"/>
      <c r="Q378" s="243"/>
      <c r="R378" s="243"/>
      <c r="S378" s="243"/>
      <c r="T378" s="244"/>
      <c r="AT378" s="245" t="s">
        <v>176</v>
      </c>
      <c r="AU378" s="245" t="s">
        <v>85</v>
      </c>
      <c r="AV378" s="12" t="s">
        <v>83</v>
      </c>
      <c r="AW378" s="12" t="s">
        <v>37</v>
      </c>
      <c r="AX378" s="12" t="s">
        <v>76</v>
      </c>
      <c r="AY378" s="245" t="s">
        <v>165</v>
      </c>
    </row>
    <row r="379" s="13" customFormat="1">
      <c r="B379" s="246"/>
      <c r="C379" s="247"/>
      <c r="D379" s="233" t="s">
        <v>176</v>
      </c>
      <c r="E379" s="248" t="s">
        <v>19</v>
      </c>
      <c r="F379" s="249" t="s">
        <v>83</v>
      </c>
      <c r="G379" s="247"/>
      <c r="H379" s="250">
        <v>1</v>
      </c>
      <c r="I379" s="251"/>
      <c r="J379" s="247"/>
      <c r="K379" s="247"/>
      <c r="L379" s="252"/>
      <c r="M379" s="253"/>
      <c r="N379" s="254"/>
      <c r="O379" s="254"/>
      <c r="P379" s="254"/>
      <c r="Q379" s="254"/>
      <c r="R379" s="254"/>
      <c r="S379" s="254"/>
      <c r="T379" s="255"/>
      <c r="AT379" s="256" t="s">
        <v>176</v>
      </c>
      <c r="AU379" s="256" t="s">
        <v>85</v>
      </c>
      <c r="AV379" s="13" t="s">
        <v>85</v>
      </c>
      <c r="AW379" s="13" t="s">
        <v>37</v>
      </c>
      <c r="AX379" s="13" t="s">
        <v>76</v>
      </c>
      <c r="AY379" s="256" t="s">
        <v>165</v>
      </c>
    </row>
    <row r="380" s="14" customFormat="1">
      <c r="B380" s="257"/>
      <c r="C380" s="258"/>
      <c r="D380" s="233" t="s">
        <v>176</v>
      </c>
      <c r="E380" s="259" t="s">
        <v>19</v>
      </c>
      <c r="F380" s="260" t="s">
        <v>181</v>
      </c>
      <c r="G380" s="258"/>
      <c r="H380" s="261">
        <v>1</v>
      </c>
      <c r="I380" s="262"/>
      <c r="J380" s="258"/>
      <c r="K380" s="258"/>
      <c r="L380" s="263"/>
      <c r="M380" s="264"/>
      <c r="N380" s="265"/>
      <c r="O380" s="265"/>
      <c r="P380" s="265"/>
      <c r="Q380" s="265"/>
      <c r="R380" s="265"/>
      <c r="S380" s="265"/>
      <c r="T380" s="266"/>
      <c r="AT380" s="267" t="s">
        <v>176</v>
      </c>
      <c r="AU380" s="267" t="s">
        <v>85</v>
      </c>
      <c r="AV380" s="14" t="s">
        <v>172</v>
      </c>
      <c r="AW380" s="14" t="s">
        <v>37</v>
      </c>
      <c r="AX380" s="14" t="s">
        <v>83</v>
      </c>
      <c r="AY380" s="267" t="s">
        <v>165</v>
      </c>
    </row>
    <row r="381" s="11" customFormat="1" ht="22.8" customHeight="1">
      <c r="B381" s="204"/>
      <c r="C381" s="205"/>
      <c r="D381" s="206" t="s">
        <v>75</v>
      </c>
      <c r="E381" s="218" t="s">
        <v>233</v>
      </c>
      <c r="F381" s="218" t="s">
        <v>485</v>
      </c>
      <c r="G381" s="205"/>
      <c r="H381" s="205"/>
      <c r="I381" s="208"/>
      <c r="J381" s="219">
        <f>BK381</f>
        <v>0</v>
      </c>
      <c r="K381" s="205"/>
      <c r="L381" s="210"/>
      <c r="M381" s="211"/>
      <c r="N381" s="212"/>
      <c r="O381" s="212"/>
      <c r="P381" s="213">
        <f>SUM(P382:P437)</f>
        <v>0</v>
      </c>
      <c r="Q381" s="212"/>
      <c r="R381" s="213">
        <f>SUM(R382:R437)</f>
        <v>29.219055999999998</v>
      </c>
      <c r="S381" s="212"/>
      <c r="T381" s="214">
        <f>SUM(T382:T437)</f>
        <v>0</v>
      </c>
      <c r="AR381" s="215" t="s">
        <v>83</v>
      </c>
      <c r="AT381" s="216" t="s">
        <v>75</v>
      </c>
      <c r="AU381" s="216" t="s">
        <v>83</v>
      </c>
      <c r="AY381" s="215" t="s">
        <v>165</v>
      </c>
      <c r="BK381" s="217">
        <f>SUM(BK382:BK437)</f>
        <v>0</v>
      </c>
    </row>
    <row r="382" s="1" customFormat="1" ht="16.5" customHeight="1">
      <c r="B382" s="39"/>
      <c r="C382" s="220" t="s">
        <v>530</v>
      </c>
      <c r="D382" s="220" t="s">
        <v>167</v>
      </c>
      <c r="E382" s="221" t="s">
        <v>899</v>
      </c>
      <c r="F382" s="222" t="s">
        <v>900</v>
      </c>
      <c r="G382" s="223" t="s">
        <v>197</v>
      </c>
      <c r="H382" s="224">
        <v>61</v>
      </c>
      <c r="I382" s="225"/>
      <c r="J382" s="226">
        <f>ROUND(I382*H382,2)</f>
        <v>0</v>
      </c>
      <c r="K382" s="222" t="s">
        <v>171</v>
      </c>
      <c r="L382" s="44"/>
      <c r="M382" s="227" t="s">
        <v>19</v>
      </c>
      <c r="N382" s="228" t="s">
        <v>47</v>
      </c>
      <c r="O382" s="84"/>
      <c r="P382" s="229">
        <f>O382*H382</f>
        <v>0</v>
      </c>
      <c r="Q382" s="229">
        <v>5.0000000000000002E-05</v>
      </c>
      <c r="R382" s="229">
        <f>Q382*H382</f>
        <v>0.0030500000000000002</v>
      </c>
      <c r="S382" s="229">
        <v>0</v>
      </c>
      <c r="T382" s="230">
        <f>S382*H382</f>
        <v>0</v>
      </c>
      <c r="AR382" s="231" t="s">
        <v>172</v>
      </c>
      <c r="AT382" s="231" t="s">
        <v>167</v>
      </c>
      <c r="AU382" s="231" t="s">
        <v>85</v>
      </c>
      <c r="AY382" s="18" t="s">
        <v>165</v>
      </c>
      <c r="BE382" s="232">
        <f>IF(N382="základní",J382,0)</f>
        <v>0</v>
      </c>
      <c r="BF382" s="232">
        <f>IF(N382="snížená",J382,0)</f>
        <v>0</v>
      </c>
      <c r="BG382" s="232">
        <f>IF(N382="zákl. přenesená",J382,0)</f>
        <v>0</v>
      </c>
      <c r="BH382" s="232">
        <f>IF(N382="sníž. přenesená",J382,0)</f>
        <v>0</v>
      </c>
      <c r="BI382" s="232">
        <f>IF(N382="nulová",J382,0)</f>
        <v>0</v>
      </c>
      <c r="BJ382" s="18" t="s">
        <v>83</v>
      </c>
      <c r="BK382" s="232">
        <f>ROUND(I382*H382,2)</f>
        <v>0</v>
      </c>
      <c r="BL382" s="18" t="s">
        <v>172</v>
      </c>
      <c r="BM382" s="231" t="s">
        <v>901</v>
      </c>
    </row>
    <row r="383" s="1" customFormat="1">
      <c r="B383" s="39"/>
      <c r="C383" s="40"/>
      <c r="D383" s="233" t="s">
        <v>174</v>
      </c>
      <c r="E383" s="40"/>
      <c r="F383" s="234" t="s">
        <v>902</v>
      </c>
      <c r="G383" s="40"/>
      <c r="H383" s="40"/>
      <c r="I383" s="146"/>
      <c r="J383" s="40"/>
      <c r="K383" s="40"/>
      <c r="L383" s="44"/>
      <c r="M383" s="235"/>
      <c r="N383" s="84"/>
      <c r="O383" s="84"/>
      <c r="P383" s="84"/>
      <c r="Q383" s="84"/>
      <c r="R383" s="84"/>
      <c r="S383" s="84"/>
      <c r="T383" s="85"/>
      <c r="AT383" s="18" t="s">
        <v>174</v>
      </c>
      <c r="AU383" s="18" t="s">
        <v>85</v>
      </c>
    </row>
    <row r="384" s="12" customFormat="1">
      <c r="B384" s="236"/>
      <c r="C384" s="237"/>
      <c r="D384" s="233" t="s">
        <v>176</v>
      </c>
      <c r="E384" s="238" t="s">
        <v>19</v>
      </c>
      <c r="F384" s="239" t="s">
        <v>903</v>
      </c>
      <c r="G384" s="237"/>
      <c r="H384" s="238" t="s">
        <v>19</v>
      </c>
      <c r="I384" s="240"/>
      <c r="J384" s="237"/>
      <c r="K384" s="237"/>
      <c r="L384" s="241"/>
      <c r="M384" s="242"/>
      <c r="N384" s="243"/>
      <c r="O384" s="243"/>
      <c r="P384" s="243"/>
      <c r="Q384" s="243"/>
      <c r="R384" s="243"/>
      <c r="S384" s="243"/>
      <c r="T384" s="244"/>
      <c r="AT384" s="245" t="s">
        <v>176</v>
      </c>
      <c r="AU384" s="245" t="s">
        <v>85</v>
      </c>
      <c r="AV384" s="12" t="s">
        <v>83</v>
      </c>
      <c r="AW384" s="12" t="s">
        <v>37</v>
      </c>
      <c r="AX384" s="12" t="s">
        <v>76</v>
      </c>
      <c r="AY384" s="245" t="s">
        <v>165</v>
      </c>
    </row>
    <row r="385" s="13" customFormat="1">
      <c r="B385" s="246"/>
      <c r="C385" s="247"/>
      <c r="D385" s="233" t="s">
        <v>176</v>
      </c>
      <c r="E385" s="248" t="s">
        <v>19</v>
      </c>
      <c r="F385" s="249" t="s">
        <v>586</v>
      </c>
      <c r="G385" s="247"/>
      <c r="H385" s="250">
        <v>61</v>
      </c>
      <c r="I385" s="251"/>
      <c r="J385" s="247"/>
      <c r="K385" s="247"/>
      <c r="L385" s="252"/>
      <c r="M385" s="253"/>
      <c r="N385" s="254"/>
      <c r="O385" s="254"/>
      <c r="P385" s="254"/>
      <c r="Q385" s="254"/>
      <c r="R385" s="254"/>
      <c r="S385" s="254"/>
      <c r="T385" s="255"/>
      <c r="AT385" s="256" t="s">
        <v>176</v>
      </c>
      <c r="AU385" s="256" t="s">
        <v>85</v>
      </c>
      <c r="AV385" s="13" t="s">
        <v>85</v>
      </c>
      <c r="AW385" s="13" t="s">
        <v>37</v>
      </c>
      <c r="AX385" s="13" t="s">
        <v>76</v>
      </c>
      <c r="AY385" s="256" t="s">
        <v>165</v>
      </c>
    </row>
    <row r="386" s="14" customFormat="1">
      <c r="B386" s="257"/>
      <c r="C386" s="258"/>
      <c r="D386" s="233" t="s">
        <v>176</v>
      </c>
      <c r="E386" s="259" t="s">
        <v>19</v>
      </c>
      <c r="F386" s="260" t="s">
        <v>181</v>
      </c>
      <c r="G386" s="258"/>
      <c r="H386" s="261">
        <v>61</v>
      </c>
      <c r="I386" s="262"/>
      <c r="J386" s="258"/>
      <c r="K386" s="258"/>
      <c r="L386" s="263"/>
      <c r="M386" s="264"/>
      <c r="N386" s="265"/>
      <c r="O386" s="265"/>
      <c r="P386" s="265"/>
      <c r="Q386" s="265"/>
      <c r="R386" s="265"/>
      <c r="S386" s="265"/>
      <c r="T386" s="266"/>
      <c r="AT386" s="267" t="s">
        <v>176</v>
      </c>
      <c r="AU386" s="267" t="s">
        <v>85</v>
      </c>
      <c r="AV386" s="14" t="s">
        <v>172</v>
      </c>
      <c r="AW386" s="14" t="s">
        <v>37</v>
      </c>
      <c r="AX386" s="14" t="s">
        <v>83</v>
      </c>
      <c r="AY386" s="267" t="s">
        <v>165</v>
      </c>
    </row>
    <row r="387" s="1" customFormat="1" ht="16.5" customHeight="1">
      <c r="B387" s="39"/>
      <c r="C387" s="220" t="s">
        <v>536</v>
      </c>
      <c r="D387" s="220" t="s">
        <v>167</v>
      </c>
      <c r="E387" s="221" t="s">
        <v>904</v>
      </c>
      <c r="F387" s="222" t="s">
        <v>905</v>
      </c>
      <c r="G387" s="223" t="s">
        <v>170</v>
      </c>
      <c r="H387" s="224">
        <v>7</v>
      </c>
      <c r="I387" s="225"/>
      <c r="J387" s="226">
        <f>ROUND(I387*H387,2)</f>
        <v>0</v>
      </c>
      <c r="K387" s="222" t="s">
        <v>171</v>
      </c>
      <c r="L387" s="44"/>
      <c r="M387" s="227" t="s">
        <v>19</v>
      </c>
      <c r="N387" s="228" t="s">
        <v>47</v>
      </c>
      <c r="O387" s="84"/>
      <c r="P387" s="229">
        <f>O387*H387</f>
        <v>0</v>
      </c>
      <c r="Q387" s="229">
        <v>0.00059999999999999995</v>
      </c>
      <c r="R387" s="229">
        <f>Q387*H387</f>
        <v>0.0041999999999999997</v>
      </c>
      <c r="S387" s="229">
        <v>0</v>
      </c>
      <c r="T387" s="230">
        <f>S387*H387</f>
        <v>0</v>
      </c>
      <c r="AR387" s="231" t="s">
        <v>172</v>
      </c>
      <c r="AT387" s="231" t="s">
        <v>167</v>
      </c>
      <c r="AU387" s="231" t="s">
        <v>85</v>
      </c>
      <c r="AY387" s="18" t="s">
        <v>165</v>
      </c>
      <c r="BE387" s="232">
        <f>IF(N387="základní",J387,0)</f>
        <v>0</v>
      </c>
      <c r="BF387" s="232">
        <f>IF(N387="snížená",J387,0)</f>
        <v>0</v>
      </c>
      <c r="BG387" s="232">
        <f>IF(N387="zákl. přenesená",J387,0)</f>
        <v>0</v>
      </c>
      <c r="BH387" s="232">
        <f>IF(N387="sníž. přenesená",J387,0)</f>
        <v>0</v>
      </c>
      <c r="BI387" s="232">
        <f>IF(N387="nulová",J387,0)</f>
        <v>0</v>
      </c>
      <c r="BJ387" s="18" t="s">
        <v>83</v>
      </c>
      <c r="BK387" s="232">
        <f>ROUND(I387*H387,2)</f>
        <v>0</v>
      </c>
      <c r="BL387" s="18" t="s">
        <v>172</v>
      </c>
      <c r="BM387" s="231" t="s">
        <v>906</v>
      </c>
    </row>
    <row r="388" s="1" customFormat="1">
      <c r="B388" s="39"/>
      <c r="C388" s="40"/>
      <c r="D388" s="233" t="s">
        <v>174</v>
      </c>
      <c r="E388" s="40"/>
      <c r="F388" s="234" t="s">
        <v>907</v>
      </c>
      <c r="G388" s="40"/>
      <c r="H388" s="40"/>
      <c r="I388" s="146"/>
      <c r="J388" s="40"/>
      <c r="K388" s="40"/>
      <c r="L388" s="44"/>
      <c r="M388" s="235"/>
      <c r="N388" s="84"/>
      <c r="O388" s="84"/>
      <c r="P388" s="84"/>
      <c r="Q388" s="84"/>
      <c r="R388" s="84"/>
      <c r="S388" s="84"/>
      <c r="T388" s="85"/>
      <c r="AT388" s="18" t="s">
        <v>174</v>
      </c>
      <c r="AU388" s="18" t="s">
        <v>85</v>
      </c>
    </row>
    <row r="389" s="12" customFormat="1">
      <c r="B389" s="236"/>
      <c r="C389" s="237"/>
      <c r="D389" s="233" t="s">
        <v>176</v>
      </c>
      <c r="E389" s="238" t="s">
        <v>19</v>
      </c>
      <c r="F389" s="239" t="s">
        <v>908</v>
      </c>
      <c r="G389" s="237"/>
      <c r="H389" s="238" t="s">
        <v>19</v>
      </c>
      <c r="I389" s="240"/>
      <c r="J389" s="237"/>
      <c r="K389" s="237"/>
      <c r="L389" s="241"/>
      <c r="M389" s="242"/>
      <c r="N389" s="243"/>
      <c r="O389" s="243"/>
      <c r="P389" s="243"/>
      <c r="Q389" s="243"/>
      <c r="R389" s="243"/>
      <c r="S389" s="243"/>
      <c r="T389" s="244"/>
      <c r="AT389" s="245" t="s">
        <v>176</v>
      </c>
      <c r="AU389" s="245" t="s">
        <v>85</v>
      </c>
      <c r="AV389" s="12" t="s">
        <v>83</v>
      </c>
      <c r="AW389" s="12" t="s">
        <v>37</v>
      </c>
      <c r="AX389" s="12" t="s">
        <v>76</v>
      </c>
      <c r="AY389" s="245" t="s">
        <v>165</v>
      </c>
    </row>
    <row r="390" s="13" customFormat="1">
      <c r="B390" s="246"/>
      <c r="C390" s="247"/>
      <c r="D390" s="233" t="s">
        <v>176</v>
      </c>
      <c r="E390" s="248" t="s">
        <v>19</v>
      </c>
      <c r="F390" s="249" t="s">
        <v>216</v>
      </c>
      <c r="G390" s="247"/>
      <c r="H390" s="250">
        <v>7</v>
      </c>
      <c r="I390" s="251"/>
      <c r="J390" s="247"/>
      <c r="K390" s="247"/>
      <c r="L390" s="252"/>
      <c r="M390" s="253"/>
      <c r="N390" s="254"/>
      <c r="O390" s="254"/>
      <c r="P390" s="254"/>
      <c r="Q390" s="254"/>
      <c r="R390" s="254"/>
      <c r="S390" s="254"/>
      <c r="T390" s="255"/>
      <c r="AT390" s="256" t="s">
        <v>176</v>
      </c>
      <c r="AU390" s="256" t="s">
        <v>85</v>
      </c>
      <c r="AV390" s="13" t="s">
        <v>85</v>
      </c>
      <c r="AW390" s="13" t="s">
        <v>37</v>
      </c>
      <c r="AX390" s="13" t="s">
        <v>76</v>
      </c>
      <c r="AY390" s="256" t="s">
        <v>165</v>
      </c>
    </row>
    <row r="391" s="14" customFormat="1">
      <c r="B391" s="257"/>
      <c r="C391" s="258"/>
      <c r="D391" s="233" t="s">
        <v>176</v>
      </c>
      <c r="E391" s="259" t="s">
        <v>19</v>
      </c>
      <c r="F391" s="260" t="s">
        <v>181</v>
      </c>
      <c r="G391" s="258"/>
      <c r="H391" s="261">
        <v>7</v>
      </c>
      <c r="I391" s="262"/>
      <c r="J391" s="258"/>
      <c r="K391" s="258"/>
      <c r="L391" s="263"/>
      <c r="M391" s="264"/>
      <c r="N391" s="265"/>
      <c r="O391" s="265"/>
      <c r="P391" s="265"/>
      <c r="Q391" s="265"/>
      <c r="R391" s="265"/>
      <c r="S391" s="265"/>
      <c r="T391" s="266"/>
      <c r="AT391" s="267" t="s">
        <v>176</v>
      </c>
      <c r="AU391" s="267" t="s">
        <v>85</v>
      </c>
      <c r="AV391" s="14" t="s">
        <v>172</v>
      </c>
      <c r="AW391" s="14" t="s">
        <v>37</v>
      </c>
      <c r="AX391" s="14" t="s">
        <v>83</v>
      </c>
      <c r="AY391" s="267" t="s">
        <v>165</v>
      </c>
    </row>
    <row r="392" s="1" customFormat="1" ht="16.5" customHeight="1">
      <c r="B392" s="39"/>
      <c r="C392" s="220" t="s">
        <v>543</v>
      </c>
      <c r="D392" s="220" t="s">
        <v>167</v>
      </c>
      <c r="E392" s="221" t="s">
        <v>909</v>
      </c>
      <c r="F392" s="222" t="s">
        <v>910</v>
      </c>
      <c r="G392" s="223" t="s">
        <v>197</v>
      </c>
      <c r="H392" s="224">
        <v>180</v>
      </c>
      <c r="I392" s="225"/>
      <c r="J392" s="226">
        <f>ROUND(I392*H392,2)</f>
        <v>0</v>
      </c>
      <c r="K392" s="222" t="s">
        <v>171</v>
      </c>
      <c r="L392" s="44"/>
      <c r="M392" s="227" t="s">
        <v>19</v>
      </c>
      <c r="N392" s="228" t="s">
        <v>47</v>
      </c>
      <c r="O392" s="84"/>
      <c r="P392" s="229">
        <f>O392*H392</f>
        <v>0</v>
      </c>
      <c r="Q392" s="229">
        <v>0.080879999999999994</v>
      </c>
      <c r="R392" s="229">
        <f>Q392*H392</f>
        <v>14.558399999999999</v>
      </c>
      <c r="S392" s="229">
        <v>0</v>
      </c>
      <c r="T392" s="230">
        <f>S392*H392</f>
        <v>0</v>
      </c>
      <c r="AR392" s="231" t="s">
        <v>172</v>
      </c>
      <c r="AT392" s="231" t="s">
        <v>167</v>
      </c>
      <c r="AU392" s="231" t="s">
        <v>85</v>
      </c>
      <c r="AY392" s="18" t="s">
        <v>165</v>
      </c>
      <c r="BE392" s="232">
        <f>IF(N392="základní",J392,0)</f>
        <v>0</v>
      </c>
      <c r="BF392" s="232">
        <f>IF(N392="snížená",J392,0)</f>
        <v>0</v>
      </c>
      <c r="BG392" s="232">
        <f>IF(N392="zákl. přenesená",J392,0)</f>
        <v>0</v>
      </c>
      <c r="BH392" s="232">
        <f>IF(N392="sníž. přenesená",J392,0)</f>
        <v>0</v>
      </c>
      <c r="BI392" s="232">
        <f>IF(N392="nulová",J392,0)</f>
        <v>0</v>
      </c>
      <c r="BJ392" s="18" t="s">
        <v>83</v>
      </c>
      <c r="BK392" s="232">
        <f>ROUND(I392*H392,2)</f>
        <v>0</v>
      </c>
      <c r="BL392" s="18" t="s">
        <v>172</v>
      </c>
      <c r="BM392" s="231" t="s">
        <v>911</v>
      </c>
    </row>
    <row r="393" s="1" customFormat="1">
      <c r="B393" s="39"/>
      <c r="C393" s="40"/>
      <c r="D393" s="233" t="s">
        <v>174</v>
      </c>
      <c r="E393" s="40"/>
      <c r="F393" s="234" t="s">
        <v>912</v>
      </c>
      <c r="G393" s="40"/>
      <c r="H393" s="40"/>
      <c r="I393" s="146"/>
      <c r="J393" s="40"/>
      <c r="K393" s="40"/>
      <c r="L393" s="44"/>
      <c r="M393" s="235"/>
      <c r="N393" s="84"/>
      <c r="O393" s="84"/>
      <c r="P393" s="84"/>
      <c r="Q393" s="84"/>
      <c r="R393" s="84"/>
      <c r="S393" s="84"/>
      <c r="T393" s="85"/>
      <c r="AT393" s="18" t="s">
        <v>174</v>
      </c>
      <c r="AU393" s="18" t="s">
        <v>85</v>
      </c>
    </row>
    <row r="394" s="12" customFormat="1">
      <c r="B394" s="236"/>
      <c r="C394" s="237"/>
      <c r="D394" s="233" t="s">
        <v>176</v>
      </c>
      <c r="E394" s="238" t="s">
        <v>19</v>
      </c>
      <c r="F394" s="239" t="s">
        <v>913</v>
      </c>
      <c r="G394" s="237"/>
      <c r="H394" s="238" t="s">
        <v>19</v>
      </c>
      <c r="I394" s="240"/>
      <c r="J394" s="237"/>
      <c r="K394" s="237"/>
      <c r="L394" s="241"/>
      <c r="M394" s="242"/>
      <c r="N394" s="243"/>
      <c r="O394" s="243"/>
      <c r="P394" s="243"/>
      <c r="Q394" s="243"/>
      <c r="R394" s="243"/>
      <c r="S394" s="243"/>
      <c r="T394" s="244"/>
      <c r="AT394" s="245" t="s">
        <v>176</v>
      </c>
      <c r="AU394" s="245" t="s">
        <v>85</v>
      </c>
      <c r="AV394" s="12" t="s">
        <v>83</v>
      </c>
      <c r="AW394" s="12" t="s">
        <v>37</v>
      </c>
      <c r="AX394" s="12" t="s">
        <v>76</v>
      </c>
      <c r="AY394" s="245" t="s">
        <v>165</v>
      </c>
    </row>
    <row r="395" s="13" customFormat="1">
      <c r="B395" s="246"/>
      <c r="C395" s="247"/>
      <c r="D395" s="233" t="s">
        <v>176</v>
      </c>
      <c r="E395" s="248" t="s">
        <v>19</v>
      </c>
      <c r="F395" s="249" t="s">
        <v>914</v>
      </c>
      <c r="G395" s="247"/>
      <c r="H395" s="250">
        <v>180</v>
      </c>
      <c r="I395" s="251"/>
      <c r="J395" s="247"/>
      <c r="K395" s="247"/>
      <c r="L395" s="252"/>
      <c r="M395" s="253"/>
      <c r="N395" s="254"/>
      <c r="O395" s="254"/>
      <c r="P395" s="254"/>
      <c r="Q395" s="254"/>
      <c r="R395" s="254"/>
      <c r="S395" s="254"/>
      <c r="T395" s="255"/>
      <c r="AT395" s="256" t="s">
        <v>176</v>
      </c>
      <c r="AU395" s="256" t="s">
        <v>85</v>
      </c>
      <c r="AV395" s="13" t="s">
        <v>85</v>
      </c>
      <c r="AW395" s="13" t="s">
        <v>37</v>
      </c>
      <c r="AX395" s="13" t="s">
        <v>76</v>
      </c>
      <c r="AY395" s="256" t="s">
        <v>165</v>
      </c>
    </row>
    <row r="396" s="14" customFormat="1">
      <c r="B396" s="257"/>
      <c r="C396" s="258"/>
      <c r="D396" s="233" t="s">
        <v>176</v>
      </c>
      <c r="E396" s="259" t="s">
        <v>19</v>
      </c>
      <c r="F396" s="260" t="s">
        <v>181</v>
      </c>
      <c r="G396" s="258"/>
      <c r="H396" s="261">
        <v>180</v>
      </c>
      <c r="I396" s="262"/>
      <c r="J396" s="258"/>
      <c r="K396" s="258"/>
      <c r="L396" s="263"/>
      <c r="M396" s="264"/>
      <c r="N396" s="265"/>
      <c r="O396" s="265"/>
      <c r="P396" s="265"/>
      <c r="Q396" s="265"/>
      <c r="R396" s="265"/>
      <c r="S396" s="265"/>
      <c r="T396" s="266"/>
      <c r="AT396" s="267" t="s">
        <v>176</v>
      </c>
      <c r="AU396" s="267" t="s">
        <v>85</v>
      </c>
      <c r="AV396" s="14" t="s">
        <v>172</v>
      </c>
      <c r="AW396" s="14" t="s">
        <v>37</v>
      </c>
      <c r="AX396" s="14" t="s">
        <v>83</v>
      </c>
      <c r="AY396" s="267" t="s">
        <v>165</v>
      </c>
    </row>
    <row r="397" s="1" customFormat="1" ht="16.5" customHeight="1">
      <c r="B397" s="39"/>
      <c r="C397" s="268" t="s">
        <v>549</v>
      </c>
      <c r="D397" s="268" t="s">
        <v>268</v>
      </c>
      <c r="E397" s="269" t="s">
        <v>915</v>
      </c>
      <c r="F397" s="270" t="s">
        <v>916</v>
      </c>
      <c r="G397" s="271" t="s">
        <v>197</v>
      </c>
      <c r="H397" s="272">
        <v>181.80000000000001</v>
      </c>
      <c r="I397" s="273"/>
      <c r="J397" s="274">
        <f>ROUND(I397*H397,2)</f>
        <v>0</v>
      </c>
      <c r="K397" s="270" t="s">
        <v>171</v>
      </c>
      <c r="L397" s="275"/>
      <c r="M397" s="276" t="s">
        <v>19</v>
      </c>
      <c r="N397" s="277" t="s">
        <v>47</v>
      </c>
      <c r="O397" s="84"/>
      <c r="P397" s="229">
        <f>O397*H397</f>
        <v>0</v>
      </c>
      <c r="Q397" s="229">
        <v>0.045999999999999999</v>
      </c>
      <c r="R397" s="229">
        <f>Q397*H397</f>
        <v>8.3628</v>
      </c>
      <c r="S397" s="229">
        <v>0</v>
      </c>
      <c r="T397" s="230">
        <f>S397*H397</f>
        <v>0</v>
      </c>
      <c r="AR397" s="231" t="s">
        <v>224</v>
      </c>
      <c r="AT397" s="231" t="s">
        <v>268</v>
      </c>
      <c r="AU397" s="231" t="s">
        <v>85</v>
      </c>
      <c r="AY397" s="18" t="s">
        <v>165</v>
      </c>
      <c r="BE397" s="232">
        <f>IF(N397="základní",J397,0)</f>
        <v>0</v>
      </c>
      <c r="BF397" s="232">
        <f>IF(N397="snížená",J397,0)</f>
        <v>0</v>
      </c>
      <c r="BG397" s="232">
        <f>IF(N397="zákl. přenesená",J397,0)</f>
        <v>0</v>
      </c>
      <c r="BH397" s="232">
        <f>IF(N397="sníž. přenesená",J397,0)</f>
        <v>0</v>
      </c>
      <c r="BI397" s="232">
        <f>IF(N397="nulová",J397,0)</f>
        <v>0</v>
      </c>
      <c r="BJ397" s="18" t="s">
        <v>83</v>
      </c>
      <c r="BK397" s="232">
        <f>ROUND(I397*H397,2)</f>
        <v>0</v>
      </c>
      <c r="BL397" s="18" t="s">
        <v>172</v>
      </c>
      <c r="BM397" s="231" t="s">
        <v>917</v>
      </c>
    </row>
    <row r="398" s="1" customFormat="1">
      <c r="B398" s="39"/>
      <c r="C398" s="40"/>
      <c r="D398" s="233" t="s">
        <v>174</v>
      </c>
      <c r="E398" s="40"/>
      <c r="F398" s="234" t="s">
        <v>916</v>
      </c>
      <c r="G398" s="40"/>
      <c r="H398" s="40"/>
      <c r="I398" s="146"/>
      <c r="J398" s="40"/>
      <c r="K398" s="40"/>
      <c r="L398" s="44"/>
      <c r="M398" s="235"/>
      <c r="N398" s="84"/>
      <c r="O398" s="84"/>
      <c r="P398" s="84"/>
      <c r="Q398" s="84"/>
      <c r="R398" s="84"/>
      <c r="S398" s="84"/>
      <c r="T398" s="85"/>
      <c r="AT398" s="18" t="s">
        <v>174</v>
      </c>
      <c r="AU398" s="18" t="s">
        <v>85</v>
      </c>
    </row>
    <row r="399" s="12" customFormat="1">
      <c r="B399" s="236"/>
      <c r="C399" s="237"/>
      <c r="D399" s="233" t="s">
        <v>176</v>
      </c>
      <c r="E399" s="238" t="s">
        <v>19</v>
      </c>
      <c r="F399" s="239" t="s">
        <v>918</v>
      </c>
      <c r="G399" s="237"/>
      <c r="H399" s="238" t="s">
        <v>19</v>
      </c>
      <c r="I399" s="240"/>
      <c r="J399" s="237"/>
      <c r="K399" s="237"/>
      <c r="L399" s="241"/>
      <c r="M399" s="242"/>
      <c r="N399" s="243"/>
      <c r="O399" s="243"/>
      <c r="P399" s="243"/>
      <c r="Q399" s="243"/>
      <c r="R399" s="243"/>
      <c r="S399" s="243"/>
      <c r="T399" s="244"/>
      <c r="AT399" s="245" t="s">
        <v>176</v>
      </c>
      <c r="AU399" s="245" t="s">
        <v>85</v>
      </c>
      <c r="AV399" s="12" t="s">
        <v>83</v>
      </c>
      <c r="AW399" s="12" t="s">
        <v>37</v>
      </c>
      <c r="AX399" s="12" t="s">
        <v>76</v>
      </c>
      <c r="AY399" s="245" t="s">
        <v>165</v>
      </c>
    </row>
    <row r="400" s="13" customFormat="1">
      <c r="B400" s="246"/>
      <c r="C400" s="247"/>
      <c r="D400" s="233" t="s">
        <v>176</v>
      </c>
      <c r="E400" s="248" t="s">
        <v>19</v>
      </c>
      <c r="F400" s="249" t="s">
        <v>919</v>
      </c>
      <c r="G400" s="247"/>
      <c r="H400" s="250">
        <v>181.80000000000001</v>
      </c>
      <c r="I400" s="251"/>
      <c r="J400" s="247"/>
      <c r="K400" s="247"/>
      <c r="L400" s="252"/>
      <c r="M400" s="253"/>
      <c r="N400" s="254"/>
      <c r="O400" s="254"/>
      <c r="P400" s="254"/>
      <c r="Q400" s="254"/>
      <c r="R400" s="254"/>
      <c r="S400" s="254"/>
      <c r="T400" s="255"/>
      <c r="AT400" s="256" t="s">
        <v>176</v>
      </c>
      <c r="AU400" s="256" t="s">
        <v>85</v>
      </c>
      <c r="AV400" s="13" t="s">
        <v>85</v>
      </c>
      <c r="AW400" s="13" t="s">
        <v>37</v>
      </c>
      <c r="AX400" s="13" t="s">
        <v>76</v>
      </c>
      <c r="AY400" s="256" t="s">
        <v>165</v>
      </c>
    </row>
    <row r="401" s="14" customFormat="1">
      <c r="B401" s="257"/>
      <c r="C401" s="258"/>
      <c r="D401" s="233" t="s">
        <v>176</v>
      </c>
      <c r="E401" s="259" t="s">
        <v>19</v>
      </c>
      <c r="F401" s="260" t="s">
        <v>181</v>
      </c>
      <c r="G401" s="258"/>
      <c r="H401" s="261">
        <v>181.80000000000001</v>
      </c>
      <c r="I401" s="262"/>
      <c r="J401" s="258"/>
      <c r="K401" s="258"/>
      <c r="L401" s="263"/>
      <c r="M401" s="264"/>
      <c r="N401" s="265"/>
      <c r="O401" s="265"/>
      <c r="P401" s="265"/>
      <c r="Q401" s="265"/>
      <c r="R401" s="265"/>
      <c r="S401" s="265"/>
      <c r="T401" s="266"/>
      <c r="AT401" s="267" t="s">
        <v>176</v>
      </c>
      <c r="AU401" s="267" t="s">
        <v>85</v>
      </c>
      <c r="AV401" s="14" t="s">
        <v>172</v>
      </c>
      <c r="AW401" s="14" t="s">
        <v>37</v>
      </c>
      <c r="AX401" s="14" t="s">
        <v>83</v>
      </c>
      <c r="AY401" s="267" t="s">
        <v>165</v>
      </c>
    </row>
    <row r="402" s="1" customFormat="1" ht="16.5" customHeight="1">
      <c r="B402" s="39"/>
      <c r="C402" s="220" t="s">
        <v>555</v>
      </c>
      <c r="D402" s="220" t="s">
        <v>167</v>
      </c>
      <c r="E402" s="221" t="s">
        <v>920</v>
      </c>
      <c r="F402" s="222" t="s">
        <v>921</v>
      </c>
      <c r="G402" s="223" t="s">
        <v>197</v>
      </c>
      <c r="H402" s="224">
        <v>61</v>
      </c>
      <c r="I402" s="225"/>
      <c r="J402" s="226">
        <f>ROUND(I402*H402,2)</f>
        <v>0</v>
      </c>
      <c r="K402" s="222" t="s">
        <v>171</v>
      </c>
      <c r="L402" s="44"/>
      <c r="M402" s="227" t="s">
        <v>19</v>
      </c>
      <c r="N402" s="228" t="s">
        <v>47</v>
      </c>
      <c r="O402" s="84"/>
      <c r="P402" s="229">
        <f>O402*H402</f>
        <v>0</v>
      </c>
      <c r="Q402" s="229">
        <v>0</v>
      </c>
      <c r="R402" s="229">
        <f>Q402*H402</f>
        <v>0</v>
      </c>
      <c r="S402" s="229">
        <v>0</v>
      </c>
      <c r="T402" s="230">
        <f>S402*H402</f>
        <v>0</v>
      </c>
      <c r="AR402" s="231" t="s">
        <v>172</v>
      </c>
      <c r="AT402" s="231" t="s">
        <v>167</v>
      </c>
      <c r="AU402" s="231" t="s">
        <v>85</v>
      </c>
      <c r="AY402" s="18" t="s">
        <v>165</v>
      </c>
      <c r="BE402" s="232">
        <f>IF(N402="základní",J402,0)</f>
        <v>0</v>
      </c>
      <c r="BF402" s="232">
        <f>IF(N402="snížená",J402,0)</f>
        <v>0</v>
      </c>
      <c r="BG402" s="232">
        <f>IF(N402="zákl. přenesená",J402,0)</f>
        <v>0</v>
      </c>
      <c r="BH402" s="232">
        <f>IF(N402="sníž. přenesená",J402,0)</f>
        <v>0</v>
      </c>
      <c r="BI402" s="232">
        <f>IF(N402="nulová",J402,0)</f>
        <v>0</v>
      </c>
      <c r="BJ402" s="18" t="s">
        <v>83</v>
      </c>
      <c r="BK402" s="232">
        <f>ROUND(I402*H402,2)</f>
        <v>0</v>
      </c>
      <c r="BL402" s="18" t="s">
        <v>172</v>
      </c>
      <c r="BM402" s="231" t="s">
        <v>922</v>
      </c>
    </row>
    <row r="403" s="1" customFormat="1">
      <c r="B403" s="39"/>
      <c r="C403" s="40"/>
      <c r="D403" s="233" t="s">
        <v>174</v>
      </c>
      <c r="E403" s="40"/>
      <c r="F403" s="234" t="s">
        <v>923</v>
      </c>
      <c r="G403" s="40"/>
      <c r="H403" s="40"/>
      <c r="I403" s="146"/>
      <c r="J403" s="40"/>
      <c r="K403" s="40"/>
      <c r="L403" s="44"/>
      <c r="M403" s="235"/>
      <c r="N403" s="84"/>
      <c r="O403" s="84"/>
      <c r="P403" s="84"/>
      <c r="Q403" s="84"/>
      <c r="R403" s="84"/>
      <c r="S403" s="84"/>
      <c r="T403" s="85"/>
      <c r="AT403" s="18" t="s">
        <v>174</v>
      </c>
      <c r="AU403" s="18" t="s">
        <v>85</v>
      </c>
    </row>
    <row r="404" s="12" customFormat="1">
      <c r="B404" s="236"/>
      <c r="C404" s="237"/>
      <c r="D404" s="233" t="s">
        <v>176</v>
      </c>
      <c r="E404" s="238" t="s">
        <v>19</v>
      </c>
      <c r="F404" s="239" t="s">
        <v>903</v>
      </c>
      <c r="G404" s="237"/>
      <c r="H404" s="238" t="s">
        <v>19</v>
      </c>
      <c r="I404" s="240"/>
      <c r="J404" s="237"/>
      <c r="K404" s="237"/>
      <c r="L404" s="241"/>
      <c r="M404" s="242"/>
      <c r="N404" s="243"/>
      <c r="O404" s="243"/>
      <c r="P404" s="243"/>
      <c r="Q404" s="243"/>
      <c r="R404" s="243"/>
      <c r="S404" s="243"/>
      <c r="T404" s="244"/>
      <c r="AT404" s="245" t="s">
        <v>176</v>
      </c>
      <c r="AU404" s="245" t="s">
        <v>85</v>
      </c>
      <c r="AV404" s="12" t="s">
        <v>83</v>
      </c>
      <c r="AW404" s="12" t="s">
        <v>37</v>
      </c>
      <c r="AX404" s="12" t="s">
        <v>76</v>
      </c>
      <c r="AY404" s="245" t="s">
        <v>165</v>
      </c>
    </row>
    <row r="405" s="13" customFormat="1">
      <c r="B405" s="246"/>
      <c r="C405" s="247"/>
      <c r="D405" s="233" t="s">
        <v>176</v>
      </c>
      <c r="E405" s="248" t="s">
        <v>19</v>
      </c>
      <c r="F405" s="249" t="s">
        <v>586</v>
      </c>
      <c r="G405" s="247"/>
      <c r="H405" s="250">
        <v>61</v>
      </c>
      <c r="I405" s="251"/>
      <c r="J405" s="247"/>
      <c r="K405" s="247"/>
      <c r="L405" s="252"/>
      <c r="M405" s="253"/>
      <c r="N405" s="254"/>
      <c r="O405" s="254"/>
      <c r="P405" s="254"/>
      <c r="Q405" s="254"/>
      <c r="R405" s="254"/>
      <c r="S405" s="254"/>
      <c r="T405" s="255"/>
      <c r="AT405" s="256" t="s">
        <v>176</v>
      </c>
      <c r="AU405" s="256" t="s">
        <v>85</v>
      </c>
      <c r="AV405" s="13" t="s">
        <v>85</v>
      </c>
      <c r="AW405" s="13" t="s">
        <v>37</v>
      </c>
      <c r="AX405" s="13" t="s">
        <v>76</v>
      </c>
      <c r="AY405" s="256" t="s">
        <v>165</v>
      </c>
    </row>
    <row r="406" s="14" customFormat="1">
      <c r="B406" s="257"/>
      <c r="C406" s="258"/>
      <c r="D406" s="233" t="s">
        <v>176</v>
      </c>
      <c r="E406" s="259" t="s">
        <v>19</v>
      </c>
      <c r="F406" s="260" t="s">
        <v>181</v>
      </c>
      <c r="G406" s="258"/>
      <c r="H406" s="261">
        <v>61</v>
      </c>
      <c r="I406" s="262"/>
      <c r="J406" s="258"/>
      <c r="K406" s="258"/>
      <c r="L406" s="263"/>
      <c r="M406" s="264"/>
      <c r="N406" s="265"/>
      <c r="O406" s="265"/>
      <c r="P406" s="265"/>
      <c r="Q406" s="265"/>
      <c r="R406" s="265"/>
      <c r="S406" s="265"/>
      <c r="T406" s="266"/>
      <c r="AT406" s="267" t="s">
        <v>176</v>
      </c>
      <c r="AU406" s="267" t="s">
        <v>85</v>
      </c>
      <c r="AV406" s="14" t="s">
        <v>172</v>
      </c>
      <c r="AW406" s="14" t="s">
        <v>37</v>
      </c>
      <c r="AX406" s="14" t="s">
        <v>83</v>
      </c>
      <c r="AY406" s="267" t="s">
        <v>165</v>
      </c>
    </row>
    <row r="407" s="1" customFormat="1" ht="16.5" customHeight="1">
      <c r="B407" s="39"/>
      <c r="C407" s="220" t="s">
        <v>562</v>
      </c>
      <c r="D407" s="220" t="s">
        <v>167</v>
      </c>
      <c r="E407" s="221" t="s">
        <v>924</v>
      </c>
      <c r="F407" s="222" t="s">
        <v>925</v>
      </c>
      <c r="G407" s="223" t="s">
        <v>170</v>
      </c>
      <c r="H407" s="224">
        <v>7</v>
      </c>
      <c r="I407" s="225"/>
      <c r="J407" s="226">
        <f>ROUND(I407*H407,2)</f>
        <v>0</v>
      </c>
      <c r="K407" s="222" t="s">
        <v>171</v>
      </c>
      <c r="L407" s="44"/>
      <c r="M407" s="227" t="s">
        <v>19</v>
      </c>
      <c r="N407" s="228" t="s">
        <v>47</v>
      </c>
      <c r="O407" s="84"/>
      <c r="P407" s="229">
        <f>O407*H407</f>
        <v>0</v>
      </c>
      <c r="Q407" s="229">
        <v>1.0000000000000001E-05</v>
      </c>
      <c r="R407" s="229">
        <f>Q407*H407</f>
        <v>7.0000000000000007E-05</v>
      </c>
      <c r="S407" s="229">
        <v>0</v>
      </c>
      <c r="T407" s="230">
        <f>S407*H407</f>
        <v>0</v>
      </c>
      <c r="AR407" s="231" t="s">
        <v>172</v>
      </c>
      <c r="AT407" s="231" t="s">
        <v>167</v>
      </c>
      <c r="AU407" s="231" t="s">
        <v>85</v>
      </c>
      <c r="AY407" s="18" t="s">
        <v>165</v>
      </c>
      <c r="BE407" s="232">
        <f>IF(N407="základní",J407,0)</f>
        <v>0</v>
      </c>
      <c r="BF407" s="232">
        <f>IF(N407="snížená",J407,0)</f>
        <v>0</v>
      </c>
      <c r="BG407" s="232">
        <f>IF(N407="zákl. přenesená",J407,0)</f>
        <v>0</v>
      </c>
      <c r="BH407" s="232">
        <f>IF(N407="sníž. přenesená",J407,0)</f>
        <v>0</v>
      </c>
      <c r="BI407" s="232">
        <f>IF(N407="nulová",J407,0)</f>
        <v>0</v>
      </c>
      <c r="BJ407" s="18" t="s">
        <v>83</v>
      </c>
      <c r="BK407" s="232">
        <f>ROUND(I407*H407,2)</f>
        <v>0</v>
      </c>
      <c r="BL407" s="18" t="s">
        <v>172</v>
      </c>
      <c r="BM407" s="231" t="s">
        <v>926</v>
      </c>
    </row>
    <row r="408" s="1" customFormat="1">
      <c r="B408" s="39"/>
      <c r="C408" s="40"/>
      <c r="D408" s="233" t="s">
        <v>174</v>
      </c>
      <c r="E408" s="40"/>
      <c r="F408" s="234" t="s">
        <v>927</v>
      </c>
      <c r="G408" s="40"/>
      <c r="H408" s="40"/>
      <c r="I408" s="146"/>
      <c r="J408" s="40"/>
      <c r="K408" s="40"/>
      <c r="L408" s="44"/>
      <c r="M408" s="235"/>
      <c r="N408" s="84"/>
      <c r="O408" s="84"/>
      <c r="P408" s="84"/>
      <c r="Q408" s="84"/>
      <c r="R408" s="84"/>
      <c r="S408" s="84"/>
      <c r="T408" s="85"/>
      <c r="AT408" s="18" t="s">
        <v>174</v>
      </c>
      <c r="AU408" s="18" t="s">
        <v>85</v>
      </c>
    </row>
    <row r="409" s="12" customFormat="1">
      <c r="B409" s="236"/>
      <c r="C409" s="237"/>
      <c r="D409" s="233" t="s">
        <v>176</v>
      </c>
      <c r="E409" s="238" t="s">
        <v>19</v>
      </c>
      <c r="F409" s="239" t="s">
        <v>908</v>
      </c>
      <c r="G409" s="237"/>
      <c r="H409" s="238" t="s">
        <v>19</v>
      </c>
      <c r="I409" s="240"/>
      <c r="J409" s="237"/>
      <c r="K409" s="237"/>
      <c r="L409" s="241"/>
      <c r="M409" s="242"/>
      <c r="N409" s="243"/>
      <c r="O409" s="243"/>
      <c r="P409" s="243"/>
      <c r="Q409" s="243"/>
      <c r="R409" s="243"/>
      <c r="S409" s="243"/>
      <c r="T409" s="244"/>
      <c r="AT409" s="245" t="s">
        <v>176</v>
      </c>
      <c r="AU409" s="245" t="s">
        <v>85</v>
      </c>
      <c r="AV409" s="12" t="s">
        <v>83</v>
      </c>
      <c r="AW409" s="12" t="s">
        <v>37</v>
      </c>
      <c r="AX409" s="12" t="s">
        <v>76</v>
      </c>
      <c r="AY409" s="245" t="s">
        <v>165</v>
      </c>
    </row>
    <row r="410" s="13" customFormat="1">
      <c r="B410" s="246"/>
      <c r="C410" s="247"/>
      <c r="D410" s="233" t="s">
        <v>176</v>
      </c>
      <c r="E410" s="248" t="s">
        <v>19</v>
      </c>
      <c r="F410" s="249" t="s">
        <v>216</v>
      </c>
      <c r="G410" s="247"/>
      <c r="H410" s="250">
        <v>7</v>
      </c>
      <c r="I410" s="251"/>
      <c r="J410" s="247"/>
      <c r="K410" s="247"/>
      <c r="L410" s="252"/>
      <c r="M410" s="253"/>
      <c r="N410" s="254"/>
      <c r="O410" s="254"/>
      <c r="P410" s="254"/>
      <c r="Q410" s="254"/>
      <c r="R410" s="254"/>
      <c r="S410" s="254"/>
      <c r="T410" s="255"/>
      <c r="AT410" s="256" t="s">
        <v>176</v>
      </c>
      <c r="AU410" s="256" t="s">
        <v>85</v>
      </c>
      <c r="AV410" s="13" t="s">
        <v>85</v>
      </c>
      <c r="AW410" s="13" t="s">
        <v>37</v>
      </c>
      <c r="AX410" s="13" t="s">
        <v>76</v>
      </c>
      <c r="AY410" s="256" t="s">
        <v>165</v>
      </c>
    </row>
    <row r="411" s="14" customFormat="1">
      <c r="B411" s="257"/>
      <c r="C411" s="258"/>
      <c r="D411" s="233" t="s">
        <v>176</v>
      </c>
      <c r="E411" s="259" t="s">
        <v>19</v>
      </c>
      <c r="F411" s="260" t="s">
        <v>181</v>
      </c>
      <c r="G411" s="258"/>
      <c r="H411" s="261">
        <v>7</v>
      </c>
      <c r="I411" s="262"/>
      <c r="J411" s="258"/>
      <c r="K411" s="258"/>
      <c r="L411" s="263"/>
      <c r="M411" s="264"/>
      <c r="N411" s="265"/>
      <c r="O411" s="265"/>
      <c r="P411" s="265"/>
      <c r="Q411" s="265"/>
      <c r="R411" s="265"/>
      <c r="S411" s="265"/>
      <c r="T411" s="266"/>
      <c r="AT411" s="267" t="s">
        <v>176</v>
      </c>
      <c r="AU411" s="267" t="s">
        <v>85</v>
      </c>
      <c r="AV411" s="14" t="s">
        <v>172</v>
      </c>
      <c r="AW411" s="14" t="s">
        <v>37</v>
      </c>
      <c r="AX411" s="14" t="s">
        <v>83</v>
      </c>
      <c r="AY411" s="267" t="s">
        <v>165</v>
      </c>
    </row>
    <row r="412" s="1" customFormat="1" ht="16.5" customHeight="1">
      <c r="B412" s="39"/>
      <c r="C412" s="220" t="s">
        <v>571</v>
      </c>
      <c r="D412" s="220" t="s">
        <v>167</v>
      </c>
      <c r="E412" s="221" t="s">
        <v>928</v>
      </c>
      <c r="F412" s="222" t="s">
        <v>929</v>
      </c>
      <c r="G412" s="223" t="s">
        <v>219</v>
      </c>
      <c r="H412" s="224">
        <v>2.7000000000000002</v>
      </c>
      <c r="I412" s="225"/>
      <c r="J412" s="226">
        <f>ROUND(I412*H412,2)</f>
        <v>0</v>
      </c>
      <c r="K412" s="222" t="s">
        <v>171</v>
      </c>
      <c r="L412" s="44"/>
      <c r="M412" s="227" t="s">
        <v>19</v>
      </c>
      <c r="N412" s="228" t="s">
        <v>47</v>
      </c>
      <c r="O412" s="84"/>
      <c r="P412" s="229">
        <f>O412*H412</f>
        <v>0</v>
      </c>
      <c r="Q412" s="229">
        <v>2.2563399999999998</v>
      </c>
      <c r="R412" s="229">
        <f>Q412*H412</f>
        <v>6.0921180000000001</v>
      </c>
      <c r="S412" s="229">
        <v>0</v>
      </c>
      <c r="T412" s="230">
        <f>S412*H412</f>
        <v>0</v>
      </c>
      <c r="AR412" s="231" t="s">
        <v>172</v>
      </c>
      <c r="AT412" s="231" t="s">
        <v>167</v>
      </c>
      <c r="AU412" s="231" t="s">
        <v>85</v>
      </c>
      <c r="AY412" s="18" t="s">
        <v>165</v>
      </c>
      <c r="BE412" s="232">
        <f>IF(N412="základní",J412,0)</f>
        <v>0</v>
      </c>
      <c r="BF412" s="232">
        <f>IF(N412="snížená",J412,0)</f>
        <v>0</v>
      </c>
      <c r="BG412" s="232">
        <f>IF(N412="zákl. přenesená",J412,0)</f>
        <v>0</v>
      </c>
      <c r="BH412" s="232">
        <f>IF(N412="sníž. přenesená",J412,0)</f>
        <v>0</v>
      </c>
      <c r="BI412" s="232">
        <f>IF(N412="nulová",J412,0)</f>
        <v>0</v>
      </c>
      <c r="BJ412" s="18" t="s">
        <v>83</v>
      </c>
      <c r="BK412" s="232">
        <f>ROUND(I412*H412,2)</f>
        <v>0</v>
      </c>
      <c r="BL412" s="18" t="s">
        <v>172</v>
      </c>
      <c r="BM412" s="231" t="s">
        <v>930</v>
      </c>
    </row>
    <row r="413" s="1" customFormat="1">
      <c r="B413" s="39"/>
      <c r="C413" s="40"/>
      <c r="D413" s="233" t="s">
        <v>174</v>
      </c>
      <c r="E413" s="40"/>
      <c r="F413" s="234" t="s">
        <v>931</v>
      </c>
      <c r="G413" s="40"/>
      <c r="H413" s="40"/>
      <c r="I413" s="146"/>
      <c r="J413" s="40"/>
      <c r="K413" s="40"/>
      <c r="L413" s="44"/>
      <c r="M413" s="235"/>
      <c r="N413" s="84"/>
      <c r="O413" s="84"/>
      <c r="P413" s="84"/>
      <c r="Q413" s="84"/>
      <c r="R413" s="84"/>
      <c r="S413" s="84"/>
      <c r="T413" s="85"/>
      <c r="AT413" s="18" t="s">
        <v>174</v>
      </c>
      <c r="AU413" s="18" t="s">
        <v>85</v>
      </c>
    </row>
    <row r="414" s="12" customFormat="1">
      <c r="B414" s="236"/>
      <c r="C414" s="237"/>
      <c r="D414" s="233" t="s">
        <v>176</v>
      </c>
      <c r="E414" s="238" t="s">
        <v>19</v>
      </c>
      <c r="F414" s="239" t="s">
        <v>932</v>
      </c>
      <c r="G414" s="237"/>
      <c r="H414" s="238" t="s">
        <v>19</v>
      </c>
      <c r="I414" s="240"/>
      <c r="J414" s="237"/>
      <c r="K414" s="237"/>
      <c r="L414" s="241"/>
      <c r="M414" s="242"/>
      <c r="N414" s="243"/>
      <c r="O414" s="243"/>
      <c r="P414" s="243"/>
      <c r="Q414" s="243"/>
      <c r="R414" s="243"/>
      <c r="S414" s="243"/>
      <c r="T414" s="244"/>
      <c r="AT414" s="245" t="s">
        <v>176</v>
      </c>
      <c r="AU414" s="245" t="s">
        <v>85</v>
      </c>
      <c r="AV414" s="12" t="s">
        <v>83</v>
      </c>
      <c r="AW414" s="12" t="s">
        <v>37</v>
      </c>
      <c r="AX414" s="12" t="s">
        <v>76</v>
      </c>
      <c r="AY414" s="245" t="s">
        <v>165</v>
      </c>
    </row>
    <row r="415" s="13" customFormat="1">
      <c r="B415" s="246"/>
      <c r="C415" s="247"/>
      <c r="D415" s="233" t="s">
        <v>176</v>
      </c>
      <c r="E415" s="248" t="s">
        <v>19</v>
      </c>
      <c r="F415" s="249" t="s">
        <v>933</v>
      </c>
      <c r="G415" s="247"/>
      <c r="H415" s="250">
        <v>2.7000000000000002</v>
      </c>
      <c r="I415" s="251"/>
      <c r="J415" s="247"/>
      <c r="K415" s="247"/>
      <c r="L415" s="252"/>
      <c r="M415" s="253"/>
      <c r="N415" s="254"/>
      <c r="O415" s="254"/>
      <c r="P415" s="254"/>
      <c r="Q415" s="254"/>
      <c r="R415" s="254"/>
      <c r="S415" s="254"/>
      <c r="T415" s="255"/>
      <c r="AT415" s="256" t="s">
        <v>176</v>
      </c>
      <c r="AU415" s="256" t="s">
        <v>85</v>
      </c>
      <c r="AV415" s="13" t="s">
        <v>85</v>
      </c>
      <c r="AW415" s="13" t="s">
        <v>37</v>
      </c>
      <c r="AX415" s="13" t="s">
        <v>76</v>
      </c>
      <c r="AY415" s="256" t="s">
        <v>165</v>
      </c>
    </row>
    <row r="416" s="14" customFormat="1">
      <c r="B416" s="257"/>
      <c r="C416" s="258"/>
      <c r="D416" s="233" t="s">
        <v>176</v>
      </c>
      <c r="E416" s="259" t="s">
        <v>19</v>
      </c>
      <c r="F416" s="260" t="s">
        <v>181</v>
      </c>
      <c r="G416" s="258"/>
      <c r="H416" s="261">
        <v>2.7000000000000002</v>
      </c>
      <c r="I416" s="262"/>
      <c r="J416" s="258"/>
      <c r="K416" s="258"/>
      <c r="L416" s="263"/>
      <c r="M416" s="264"/>
      <c r="N416" s="265"/>
      <c r="O416" s="265"/>
      <c r="P416" s="265"/>
      <c r="Q416" s="265"/>
      <c r="R416" s="265"/>
      <c r="S416" s="265"/>
      <c r="T416" s="266"/>
      <c r="AT416" s="267" t="s">
        <v>176</v>
      </c>
      <c r="AU416" s="267" t="s">
        <v>85</v>
      </c>
      <c r="AV416" s="14" t="s">
        <v>172</v>
      </c>
      <c r="AW416" s="14" t="s">
        <v>37</v>
      </c>
      <c r="AX416" s="14" t="s">
        <v>83</v>
      </c>
      <c r="AY416" s="267" t="s">
        <v>165</v>
      </c>
    </row>
    <row r="417" s="1" customFormat="1" ht="16.5" customHeight="1">
      <c r="B417" s="39"/>
      <c r="C417" s="220" t="s">
        <v>578</v>
      </c>
      <c r="D417" s="220" t="s">
        <v>167</v>
      </c>
      <c r="E417" s="221" t="s">
        <v>934</v>
      </c>
      <c r="F417" s="222" t="s">
        <v>935</v>
      </c>
      <c r="G417" s="223" t="s">
        <v>197</v>
      </c>
      <c r="H417" s="224">
        <v>46</v>
      </c>
      <c r="I417" s="225"/>
      <c r="J417" s="226">
        <f>ROUND(I417*H417,2)</f>
        <v>0</v>
      </c>
      <c r="K417" s="222" t="s">
        <v>171</v>
      </c>
      <c r="L417" s="44"/>
      <c r="M417" s="227" t="s">
        <v>19</v>
      </c>
      <c r="N417" s="228" t="s">
        <v>47</v>
      </c>
      <c r="O417" s="84"/>
      <c r="P417" s="229">
        <f>O417*H417</f>
        <v>0</v>
      </c>
      <c r="Q417" s="229">
        <v>0</v>
      </c>
      <c r="R417" s="229">
        <f>Q417*H417</f>
        <v>0</v>
      </c>
      <c r="S417" s="229">
        <v>0</v>
      </c>
      <c r="T417" s="230">
        <f>S417*H417</f>
        <v>0</v>
      </c>
      <c r="AR417" s="231" t="s">
        <v>172</v>
      </c>
      <c r="AT417" s="231" t="s">
        <v>167</v>
      </c>
      <c r="AU417" s="231" t="s">
        <v>85</v>
      </c>
      <c r="AY417" s="18" t="s">
        <v>165</v>
      </c>
      <c r="BE417" s="232">
        <f>IF(N417="základní",J417,0)</f>
        <v>0</v>
      </c>
      <c r="BF417" s="232">
        <f>IF(N417="snížená",J417,0)</f>
        <v>0</v>
      </c>
      <c r="BG417" s="232">
        <f>IF(N417="zákl. přenesená",J417,0)</f>
        <v>0</v>
      </c>
      <c r="BH417" s="232">
        <f>IF(N417="sníž. přenesená",J417,0)</f>
        <v>0</v>
      </c>
      <c r="BI417" s="232">
        <f>IF(N417="nulová",J417,0)</f>
        <v>0</v>
      </c>
      <c r="BJ417" s="18" t="s">
        <v>83</v>
      </c>
      <c r="BK417" s="232">
        <f>ROUND(I417*H417,2)</f>
        <v>0</v>
      </c>
      <c r="BL417" s="18" t="s">
        <v>172</v>
      </c>
      <c r="BM417" s="231" t="s">
        <v>936</v>
      </c>
    </row>
    <row r="418" s="1" customFormat="1">
      <c r="B418" s="39"/>
      <c r="C418" s="40"/>
      <c r="D418" s="233" t="s">
        <v>174</v>
      </c>
      <c r="E418" s="40"/>
      <c r="F418" s="234" t="s">
        <v>937</v>
      </c>
      <c r="G418" s="40"/>
      <c r="H418" s="40"/>
      <c r="I418" s="146"/>
      <c r="J418" s="40"/>
      <c r="K418" s="40"/>
      <c r="L418" s="44"/>
      <c r="M418" s="235"/>
      <c r="N418" s="84"/>
      <c r="O418" s="84"/>
      <c r="P418" s="84"/>
      <c r="Q418" s="84"/>
      <c r="R418" s="84"/>
      <c r="S418" s="84"/>
      <c r="T418" s="85"/>
      <c r="AT418" s="18" t="s">
        <v>174</v>
      </c>
      <c r="AU418" s="18" t="s">
        <v>85</v>
      </c>
    </row>
    <row r="419" s="12" customFormat="1">
      <c r="B419" s="236"/>
      <c r="C419" s="237"/>
      <c r="D419" s="233" t="s">
        <v>176</v>
      </c>
      <c r="E419" s="238" t="s">
        <v>19</v>
      </c>
      <c r="F419" s="239" t="s">
        <v>938</v>
      </c>
      <c r="G419" s="237"/>
      <c r="H419" s="238" t="s">
        <v>19</v>
      </c>
      <c r="I419" s="240"/>
      <c r="J419" s="237"/>
      <c r="K419" s="237"/>
      <c r="L419" s="241"/>
      <c r="M419" s="242"/>
      <c r="N419" s="243"/>
      <c r="O419" s="243"/>
      <c r="P419" s="243"/>
      <c r="Q419" s="243"/>
      <c r="R419" s="243"/>
      <c r="S419" s="243"/>
      <c r="T419" s="244"/>
      <c r="AT419" s="245" t="s">
        <v>176</v>
      </c>
      <c r="AU419" s="245" t="s">
        <v>85</v>
      </c>
      <c r="AV419" s="12" t="s">
        <v>83</v>
      </c>
      <c r="AW419" s="12" t="s">
        <v>37</v>
      </c>
      <c r="AX419" s="12" t="s">
        <v>76</v>
      </c>
      <c r="AY419" s="245" t="s">
        <v>165</v>
      </c>
    </row>
    <row r="420" s="13" customFormat="1">
      <c r="B420" s="246"/>
      <c r="C420" s="247"/>
      <c r="D420" s="233" t="s">
        <v>176</v>
      </c>
      <c r="E420" s="248" t="s">
        <v>19</v>
      </c>
      <c r="F420" s="249" t="s">
        <v>939</v>
      </c>
      <c r="G420" s="247"/>
      <c r="H420" s="250">
        <v>46</v>
      </c>
      <c r="I420" s="251"/>
      <c r="J420" s="247"/>
      <c r="K420" s="247"/>
      <c r="L420" s="252"/>
      <c r="M420" s="253"/>
      <c r="N420" s="254"/>
      <c r="O420" s="254"/>
      <c r="P420" s="254"/>
      <c r="Q420" s="254"/>
      <c r="R420" s="254"/>
      <c r="S420" s="254"/>
      <c r="T420" s="255"/>
      <c r="AT420" s="256" t="s">
        <v>176</v>
      </c>
      <c r="AU420" s="256" t="s">
        <v>85</v>
      </c>
      <c r="AV420" s="13" t="s">
        <v>85</v>
      </c>
      <c r="AW420" s="13" t="s">
        <v>37</v>
      </c>
      <c r="AX420" s="13" t="s">
        <v>76</v>
      </c>
      <c r="AY420" s="256" t="s">
        <v>165</v>
      </c>
    </row>
    <row r="421" s="14" customFormat="1">
      <c r="B421" s="257"/>
      <c r="C421" s="258"/>
      <c r="D421" s="233" t="s">
        <v>176</v>
      </c>
      <c r="E421" s="259" t="s">
        <v>19</v>
      </c>
      <c r="F421" s="260" t="s">
        <v>181</v>
      </c>
      <c r="G421" s="258"/>
      <c r="H421" s="261">
        <v>46</v>
      </c>
      <c r="I421" s="262"/>
      <c r="J421" s="258"/>
      <c r="K421" s="258"/>
      <c r="L421" s="263"/>
      <c r="M421" s="264"/>
      <c r="N421" s="265"/>
      <c r="O421" s="265"/>
      <c r="P421" s="265"/>
      <c r="Q421" s="265"/>
      <c r="R421" s="265"/>
      <c r="S421" s="265"/>
      <c r="T421" s="266"/>
      <c r="AT421" s="267" t="s">
        <v>176</v>
      </c>
      <c r="AU421" s="267" t="s">
        <v>85</v>
      </c>
      <c r="AV421" s="14" t="s">
        <v>172</v>
      </c>
      <c r="AW421" s="14" t="s">
        <v>37</v>
      </c>
      <c r="AX421" s="14" t="s">
        <v>83</v>
      </c>
      <c r="AY421" s="267" t="s">
        <v>165</v>
      </c>
    </row>
    <row r="422" s="1" customFormat="1" ht="16.5" customHeight="1">
      <c r="B422" s="39"/>
      <c r="C422" s="220" t="s">
        <v>586</v>
      </c>
      <c r="D422" s="220" t="s">
        <v>167</v>
      </c>
      <c r="E422" s="221" t="s">
        <v>940</v>
      </c>
      <c r="F422" s="222" t="s">
        <v>941</v>
      </c>
      <c r="G422" s="223" t="s">
        <v>197</v>
      </c>
      <c r="H422" s="224">
        <v>46</v>
      </c>
      <c r="I422" s="225"/>
      <c r="J422" s="226">
        <f>ROUND(I422*H422,2)</f>
        <v>0</v>
      </c>
      <c r="K422" s="222" t="s">
        <v>171</v>
      </c>
      <c r="L422" s="44"/>
      <c r="M422" s="227" t="s">
        <v>19</v>
      </c>
      <c r="N422" s="228" t="s">
        <v>47</v>
      </c>
      <c r="O422" s="84"/>
      <c r="P422" s="229">
        <f>O422*H422</f>
        <v>0</v>
      </c>
      <c r="Q422" s="229">
        <v>0.00022000000000000001</v>
      </c>
      <c r="R422" s="229">
        <f>Q422*H422</f>
        <v>0.010120000000000001</v>
      </c>
      <c r="S422" s="229">
        <v>0</v>
      </c>
      <c r="T422" s="230">
        <f>S422*H422</f>
        <v>0</v>
      </c>
      <c r="AR422" s="231" t="s">
        <v>172</v>
      </c>
      <c r="AT422" s="231" t="s">
        <v>167</v>
      </c>
      <c r="AU422" s="231" t="s">
        <v>85</v>
      </c>
      <c r="AY422" s="18" t="s">
        <v>165</v>
      </c>
      <c r="BE422" s="232">
        <f>IF(N422="základní",J422,0)</f>
        <v>0</v>
      </c>
      <c r="BF422" s="232">
        <f>IF(N422="snížená",J422,0)</f>
        <v>0</v>
      </c>
      <c r="BG422" s="232">
        <f>IF(N422="zákl. přenesená",J422,0)</f>
        <v>0</v>
      </c>
      <c r="BH422" s="232">
        <f>IF(N422="sníž. přenesená",J422,0)</f>
        <v>0</v>
      </c>
      <c r="BI422" s="232">
        <f>IF(N422="nulová",J422,0)</f>
        <v>0</v>
      </c>
      <c r="BJ422" s="18" t="s">
        <v>83</v>
      </c>
      <c r="BK422" s="232">
        <f>ROUND(I422*H422,2)</f>
        <v>0</v>
      </c>
      <c r="BL422" s="18" t="s">
        <v>172</v>
      </c>
      <c r="BM422" s="231" t="s">
        <v>942</v>
      </c>
    </row>
    <row r="423" s="1" customFormat="1">
      <c r="B423" s="39"/>
      <c r="C423" s="40"/>
      <c r="D423" s="233" t="s">
        <v>174</v>
      </c>
      <c r="E423" s="40"/>
      <c r="F423" s="234" t="s">
        <v>943</v>
      </c>
      <c r="G423" s="40"/>
      <c r="H423" s="40"/>
      <c r="I423" s="146"/>
      <c r="J423" s="40"/>
      <c r="K423" s="40"/>
      <c r="L423" s="44"/>
      <c r="M423" s="235"/>
      <c r="N423" s="84"/>
      <c r="O423" s="84"/>
      <c r="P423" s="84"/>
      <c r="Q423" s="84"/>
      <c r="R423" s="84"/>
      <c r="S423" s="84"/>
      <c r="T423" s="85"/>
      <c r="AT423" s="18" t="s">
        <v>174</v>
      </c>
      <c r="AU423" s="18" t="s">
        <v>85</v>
      </c>
    </row>
    <row r="424" s="1" customFormat="1">
      <c r="B424" s="39"/>
      <c r="C424" s="40"/>
      <c r="D424" s="233" t="s">
        <v>369</v>
      </c>
      <c r="E424" s="40"/>
      <c r="F424" s="278" t="s">
        <v>944</v>
      </c>
      <c r="G424" s="40"/>
      <c r="H424" s="40"/>
      <c r="I424" s="146"/>
      <c r="J424" s="40"/>
      <c r="K424" s="40"/>
      <c r="L424" s="44"/>
      <c r="M424" s="235"/>
      <c r="N424" s="84"/>
      <c r="O424" s="84"/>
      <c r="P424" s="84"/>
      <c r="Q424" s="84"/>
      <c r="R424" s="84"/>
      <c r="S424" s="84"/>
      <c r="T424" s="85"/>
      <c r="AT424" s="18" t="s">
        <v>369</v>
      </c>
      <c r="AU424" s="18" t="s">
        <v>85</v>
      </c>
    </row>
    <row r="425" s="12" customFormat="1">
      <c r="B425" s="236"/>
      <c r="C425" s="237"/>
      <c r="D425" s="233" t="s">
        <v>176</v>
      </c>
      <c r="E425" s="238" t="s">
        <v>19</v>
      </c>
      <c r="F425" s="239" t="s">
        <v>945</v>
      </c>
      <c r="G425" s="237"/>
      <c r="H425" s="238" t="s">
        <v>19</v>
      </c>
      <c r="I425" s="240"/>
      <c r="J425" s="237"/>
      <c r="K425" s="237"/>
      <c r="L425" s="241"/>
      <c r="M425" s="242"/>
      <c r="N425" s="243"/>
      <c r="O425" s="243"/>
      <c r="P425" s="243"/>
      <c r="Q425" s="243"/>
      <c r="R425" s="243"/>
      <c r="S425" s="243"/>
      <c r="T425" s="244"/>
      <c r="AT425" s="245" t="s">
        <v>176</v>
      </c>
      <c r="AU425" s="245" t="s">
        <v>85</v>
      </c>
      <c r="AV425" s="12" t="s">
        <v>83</v>
      </c>
      <c r="AW425" s="12" t="s">
        <v>37</v>
      </c>
      <c r="AX425" s="12" t="s">
        <v>76</v>
      </c>
      <c r="AY425" s="245" t="s">
        <v>165</v>
      </c>
    </row>
    <row r="426" s="13" customFormat="1">
      <c r="B426" s="246"/>
      <c r="C426" s="247"/>
      <c r="D426" s="233" t="s">
        <v>176</v>
      </c>
      <c r="E426" s="248" t="s">
        <v>19</v>
      </c>
      <c r="F426" s="249" t="s">
        <v>939</v>
      </c>
      <c r="G426" s="247"/>
      <c r="H426" s="250">
        <v>46</v>
      </c>
      <c r="I426" s="251"/>
      <c r="J426" s="247"/>
      <c r="K426" s="247"/>
      <c r="L426" s="252"/>
      <c r="M426" s="253"/>
      <c r="N426" s="254"/>
      <c r="O426" s="254"/>
      <c r="P426" s="254"/>
      <c r="Q426" s="254"/>
      <c r="R426" s="254"/>
      <c r="S426" s="254"/>
      <c r="T426" s="255"/>
      <c r="AT426" s="256" t="s">
        <v>176</v>
      </c>
      <c r="AU426" s="256" t="s">
        <v>85</v>
      </c>
      <c r="AV426" s="13" t="s">
        <v>85</v>
      </c>
      <c r="AW426" s="13" t="s">
        <v>37</v>
      </c>
      <c r="AX426" s="13" t="s">
        <v>76</v>
      </c>
      <c r="AY426" s="256" t="s">
        <v>165</v>
      </c>
    </row>
    <row r="427" s="14" customFormat="1">
      <c r="B427" s="257"/>
      <c r="C427" s="258"/>
      <c r="D427" s="233" t="s">
        <v>176</v>
      </c>
      <c r="E427" s="259" t="s">
        <v>19</v>
      </c>
      <c r="F427" s="260" t="s">
        <v>181</v>
      </c>
      <c r="G427" s="258"/>
      <c r="H427" s="261">
        <v>46</v>
      </c>
      <c r="I427" s="262"/>
      <c r="J427" s="258"/>
      <c r="K427" s="258"/>
      <c r="L427" s="263"/>
      <c r="M427" s="264"/>
      <c r="N427" s="265"/>
      <c r="O427" s="265"/>
      <c r="P427" s="265"/>
      <c r="Q427" s="265"/>
      <c r="R427" s="265"/>
      <c r="S427" s="265"/>
      <c r="T427" s="266"/>
      <c r="AT427" s="267" t="s">
        <v>176</v>
      </c>
      <c r="AU427" s="267" t="s">
        <v>85</v>
      </c>
      <c r="AV427" s="14" t="s">
        <v>172</v>
      </c>
      <c r="AW427" s="14" t="s">
        <v>37</v>
      </c>
      <c r="AX427" s="14" t="s">
        <v>83</v>
      </c>
      <c r="AY427" s="267" t="s">
        <v>165</v>
      </c>
    </row>
    <row r="428" s="1" customFormat="1" ht="16.5" customHeight="1">
      <c r="B428" s="39"/>
      <c r="C428" s="220" t="s">
        <v>595</v>
      </c>
      <c r="D428" s="220" t="s">
        <v>167</v>
      </c>
      <c r="E428" s="221" t="s">
        <v>550</v>
      </c>
      <c r="F428" s="222" t="s">
        <v>551</v>
      </c>
      <c r="G428" s="223" t="s">
        <v>170</v>
      </c>
      <c r="H428" s="224">
        <v>523.04999999999995</v>
      </c>
      <c r="I428" s="225"/>
      <c r="J428" s="226">
        <f>ROUND(I428*H428,2)</f>
        <v>0</v>
      </c>
      <c r="K428" s="222" t="s">
        <v>171</v>
      </c>
      <c r="L428" s="44"/>
      <c r="M428" s="227" t="s">
        <v>19</v>
      </c>
      <c r="N428" s="228" t="s">
        <v>47</v>
      </c>
      <c r="O428" s="84"/>
      <c r="P428" s="229">
        <f>O428*H428</f>
        <v>0</v>
      </c>
      <c r="Q428" s="229">
        <v>0.00036000000000000002</v>
      </c>
      <c r="R428" s="229">
        <f>Q428*H428</f>
        <v>0.18829799999999999</v>
      </c>
      <c r="S428" s="229">
        <v>0</v>
      </c>
      <c r="T428" s="230">
        <f>S428*H428</f>
        <v>0</v>
      </c>
      <c r="AR428" s="231" t="s">
        <v>172</v>
      </c>
      <c r="AT428" s="231" t="s">
        <v>167</v>
      </c>
      <c r="AU428" s="231" t="s">
        <v>85</v>
      </c>
      <c r="AY428" s="18" t="s">
        <v>165</v>
      </c>
      <c r="BE428" s="232">
        <f>IF(N428="základní",J428,0)</f>
        <v>0</v>
      </c>
      <c r="BF428" s="232">
        <f>IF(N428="snížená",J428,0)</f>
        <v>0</v>
      </c>
      <c r="BG428" s="232">
        <f>IF(N428="zákl. přenesená",J428,0)</f>
        <v>0</v>
      </c>
      <c r="BH428" s="232">
        <f>IF(N428="sníž. přenesená",J428,0)</f>
        <v>0</v>
      </c>
      <c r="BI428" s="232">
        <f>IF(N428="nulová",J428,0)</f>
        <v>0</v>
      </c>
      <c r="BJ428" s="18" t="s">
        <v>83</v>
      </c>
      <c r="BK428" s="232">
        <f>ROUND(I428*H428,2)</f>
        <v>0</v>
      </c>
      <c r="BL428" s="18" t="s">
        <v>172</v>
      </c>
      <c r="BM428" s="231" t="s">
        <v>552</v>
      </c>
    </row>
    <row r="429" s="1" customFormat="1">
      <c r="B429" s="39"/>
      <c r="C429" s="40"/>
      <c r="D429" s="233" t="s">
        <v>174</v>
      </c>
      <c r="E429" s="40"/>
      <c r="F429" s="234" t="s">
        <v>553</v>
      </c>
      <c r="G429" s="40"/>
      <c r="H429" s="40"/>
      <c r="I429" s="146"/>
      <c r="J429" s="40"/>
      <c r="K429" s="40"/>
      <c r="L429" s="44"/>
      <c r="M429" s="235"/>
      <c r="N429" s="84"/>
      <c r="O429" s="84"/>
      <c r="P429" s="84"/>
      <c r="Q429" s="84"/>
      <c r="R429" s="84"/>
      <c r="S429" s="84"/>
      <c r="T429" s="85"/>
      <c r="AT429" s="18" t="s">
        <v>174</v>
      </c>
      <c r="AU429" s="18" t="s">
        <v>85</v>
      </c>
    </row>
    <row r="430" s="12" customFormat="1">
      <c r="B430" s="236"/>
      <c r="C430" s="237"/>
      <c r="D430" s="233" t="s">
        <v>176</v>
      </c>
      <c r="E430" s="238" t="s">
        <v>19</v>
      </c>
      <c r="F430" s="239" t="s">
        <v>946</v>
      </c>
      <c r="G430" s="237"/>
      <c r="H430" s="238" t="s">
        <v>19</v>
      </c>
      <c r="I430" s="240"/>
      <c r="J430" s="237"/>
      <c r="K430" s="237"/>
      <c r="L430" s="241"/>
      <c r="M430" s="242"/>
      <c r="N430" s="243"/>
      <c r="O430" s="243"/>
      <c r="P430" s="243"/>
      <c r="Q430" s="243"/>
      <c r="R430" s="243"/>
      <c r="S430" s="243"/>
      <c r="T430" s="244"/>
      <c r="AT430" s="245" t="s">
        <v>176</v>
      </c>
      <c r="AU430" s="245" t="s">
        <v>85</v>
      </c>
      <c r="AV430" s="12" t="s">
        <v>83</v>
      </c>
      <c r="AW430" s="12" t="s">
        <v>37</v>
      </c>
      <c r="AX430" s="12" t="s">
        <v>76</v>
      </c>
      <c r="AY430" s="245" t="s">
        <v>165</v>
      </c>
    </row>
    <row r="431" s="13" customFormat="1">
      <c r="B431" s="246"/>
      <c r="C431" s="247"/>
      <c r="D431" s="233" t="s">
        <v>176</v>
      </c>
      <c r="E431" s="248" t="s">
        <v>19</v>
      </c>
      <c r="F431" s="249" t="s">
        <v>947</v>
      </c>
      <c r="G431" s="247"/>
      <c r="H431" s="250">
        <v>523.04999999999995</v>
      </c>
      <c r="I431" s="251"/>
      <c r="J431" s="247"/>
      <c r="K431" s="247"/>
      <c r="L431" s="252"/>
      <c r="M431" s="253"/>
      <c r="N431" s="254"/>
      <c r="O431" s="254"/>
      <c r="P431" s="254"/>
      <c r="Q431" s="254"/>
      <c r="R431" s="254"/>
      <c r="S431" s="254"/>
      <c r="T431" s="255"/>
      <c r="AT431" s="256" t="s">
        <v>176</v>
      </c>
      <c r="AU431" s="256" t="s">
        <v>85</v>
      </c>
      <c r="AV431" s="13" t="s">
        <v>85</v>
      </c>
      <c r="AW431" s="13" t="s">
        <v>37</v>
      </c>
      <c r="AX431" s="13" t="s">
        <v>76</v>
      </c>
      <c r="AY431" s="256" t="s">
        <v>165</v>
      </c>
    </row>
    <row r="432" s="14" customFormat="1">
      <c r="B432" s="257"/>
      <c r="C432" s="258"/>
      <c r="D432" s="233" t="s">
        <v>176</v>
      </c>
      <c r="E432" s="259" t="s">
        <v>19</v>
      </c>
      <c r="F432" s="260" t="s">
        <v>181</v>
      </c>
      <c r="G432" s="258"/>
      <c r="H432" s="261">
        <v>523.04999999999995</v>
      </c>
      <c r="I432" s="262"/>
      <c r="J432" s="258"/>
      <c r="K432" s="258"/>
      <c r="L432" s="263"/>
      <c r="M432" s="264"/>
      <c r="N432" s="265"/>
      <c r="O432" s="265"/>
      <c r="P432" s="265"/>
      <c r="Q432" s="265"/>
      <c r="R432" s="265"/>
      <c r="S432" s="265"/>
      <c r="T432" s="266"/>
      <c r="AT432" s="267" t="s">
        <v>176</v>
      </c>
      <c r="AU432" s="267" t="s">
        <v>85</v>
      </c>
      <c r="AV432" s="14" t="s">
        <v>172</v>
      </c>
      <c r="AW432" s="14" t="s">
        <v>37</v>
      </c>
      <c r="AX432" s="14" t="s">
        <v>83</v>
      </c>
      <c r="AY432" s="267" t="s">
        <v>165</v>
      </c>
    </row>
    <row r="433" s="1" customFormat="1" ht="16.5" customHeight="1">
      <c r="B433" s="39"/>
      <c r="C433" s="220" t="s">
        <v>603</v>
      </c>
      <c r="D433" s="220" t="s">
        <v>167</v>
      </c>
      <c r="E433" s="221" t="s">
        <v>948</v>
      </c>
      <c r="F433" s="222" t="s">
        <v>949</v>
      </c>
      <c r="G433" s="223" t="s">
        <v>197</v>
      </c>
      <c r="H433" s="224">
        <v>46</v>
      </c>
      <c r="I433" s="225"/>
      <c r="J433" s="226">
        <f>ROUND(I433*H433,2)</f>
        <v>0</v>
      </c>
      <c r="K433" s="222" t="s">
        <v>171</v>
      </c>
      <c r="L433" s="44"/>
      <c r="M433" s="227" t="s">
        <v>19</v>
      </c>
      <c r="N433" s="228" t="s">
        <v>47</v>
      </c>
      <c r="O433" s="84"/>
      <c r="P433" s="229">
        <f>O433*H433</f>
        <v>0</v>
      </c>
      <c r="Q433" s="229">
        <v>0</v>
      </c>
      <c r="R433" s="229">
        <f>Q433*H433</f>
        <v>0</v>
      </c>
      <c r="S433" s="229">
        <v>0</v>
      </c>
      <c r="T433" s="230">
        <f>S433*H433</f>
        <v>0</v>
      </c>
      <c r="AR433" s="231" t="s">
        <v>172</v>
      </c>
      <c r="AT433" s="231" t="s">
        <v>167</v>
      </c>
      <c r="AU433" s="231" t="s">
        <v>85</v>
      </c>
      <c r="AY433" s="18" t="s">
        <v>165</v>
      </c>
      <c r="BE433" s="232">
        <f>IF(N433="základní",J433,0)</f>
        <v>0</v>
      </c>
      <c r="BF433" s="232">
        <f>IF(N433="snížená",J433,0)</f>
        <v>0</v>
      </c>
      <c r="BG433" s="232">
        <f>IF(N433="zákl. přenesená",J433,0)</f>
        <v>0</v>
      </c>
      <c r="BH433" s="232">
        <f>IF(N433="sníž. přenesená",J433,0)</f>
        <v>0</v>
      </c>
      <c r="BI433" s="232">
        <f>IF(N433="nulová",J433,0)</f>
        <v>0</v>
      </c>
      <c r="BJ433" s="18" t="s">
        <v>83</v>
      </c>
      <c r="BK433" s="232">
        <f>ROUND(I433*H433,2)</f>
        <v>0</v>
      </c>
      <c r="BL433" s="18" t="s">
        <v>172</v>
      </c>
      <c r="BM433" s="231" t="s">
        <v>950</v>
      </c>
    </row>
    <row r="434" s="1" customFormat="1">
      <c r="B434" s="39"/>
      <c r="C434" s="40"/>
      <c r="D434" s="233" t="s">
        <v>174</v>
      </c>
      <c r="E434" s="40"/>
      <c r="F434" s="234" t="s">
        <v>951</v>
      </c>
      <c r="G434" s="40"/>
      <c r="H434" s="40"/>
      <c r="I434" s="146"/>
      <c r="J434" s="40"/>
      <c r="K434" s="40"/>
      <c r="L434" s="44"/>
      <c r="M434" s="235"/>
      <c r="N434" s="84"/>
      <c r="O434" s="84"/>
      <c r="P434" s="84"/>
      <c r="Q434" s="84"/>
      <c r="R434" s="84"/>
      <c r="S434" s="84"/>
      <c r="T434" s="85"/>
      <c r="AT434" s="18" t="s">
        <v>174</v>
      </c>
      <c r="AU434" s="18" t="s">
        <v>85</v>
      </c>
    </row>
    <row r="435" s="12" customFormat="1">
      <c r="B435" s="236"/>
      <c r="C435" s="237"/>
      <c r="D435" s="233" t="s">
        <v>176</v>
      </c>
      <c r="E435" s="238" t="s">
        <v>19</v>
      </c>
      <c r="F435" s="239" t="s">
        <v>952</v>
      </c>
      <c r="G435" s="237"/>
      <c r="H435" s="238" t="s">
        <v>19</v>
      </c>
      <c r="I435" s="240"/>
      <c r="J435" s="237"/>
      <c r="K435" s="237"/>
      <c r="L435" s="241"/>
      <c r="M435" s="242"/>
      <c r="N435" s="243"/>
      <c r="O435" s="243"/>
      <c r="P435" s="243"/>
      <c r="Q435" s="243"/>
      <c r="R435" s="243"/>
      <c r="S435" s="243"/>
      <c r="T435" s="244"/>
      <c r="AT435" s="245" t="s">
        <v>176</v>
      </c>
      <c r="AU435" s="245" t="s">
        <v>85</v>
      </c>
      <c r="AV435" s="12" t="s">
        <v>83</v>
      </c>
      <c r="AW435" s="12" t="s">
        <v>37</v>
      </c>
      <c r="AX435" s="12" t="s">
        <v>76</v>
      </c>
      <c r="AY435" s="245" t="s">
        <v>165</v>
      </c>
    </row>
    <row r="436" s="13" customFormat="1">
      <c r="B436" s="246"/>
      <c r="C436" s="247"/>
      <c r="D436" s="233" t="s">
        <v>176</v>
      </c>
      <c r="E436" s="248" t="s">
        <v>19</v>
      </c>
      <c r="F436" s="249" t="s">
        <v>939</v>
      </c>
      <c r="G436" s="247"/>
      <c r="H436" s="250">
        <v>46</v>
      </c>
      <c r="I436" s="251"/>
      <c r="J436" s="247"/>
      <c r="K436" s="247"/>
      <c r="L436" s="252"/>
      <c r="M436" s="253"/>
      <c r="N436" s="254"/>
      <c r="O436" s="254"/>
      <c r="P436" s="254"/>
      <c r="Q436" s="254"/>
      <c r="R436" s="254"/>
      <c r="S436" s="254"/>
      <c r="T436" s="255"/>
      <c r="AT436" s="256" t="s">
        <v>176</v>
      </c>
      <c r="AU436" s="256" t="s">
        <v>85</v>
      </c>
      <c r="AV436" s="13" t="s">
        <v>85</v>
      </c>
      <c r="AW436" s="13" t="s">
        <v>37</v>
      </c>
      <c r="AX436" s="13" t="s">
        <v>76</v>
      </c>
      <c r="AY436" s="256" t="s">
        <v>165</v>
      </c>
    </row>
    <row r="437" s="14" customFormat="1">
      <c r="B437" s="257"/>
      <c r="C437" s="258"/>
      <c r="D437" s="233" t="s">
        <v>176</v>
      </c>
      <c r="E437" s="259" t="s">
        <v>19</v>
      </c>
      <c r="F437" s="260" t="s">
        <v>181</v>
      </c>
      <c r="G437" s="258"/>
      <c r="H437" s="261">
        <v>46</v>
      </c>
      <c r="I437" s="262"/>
      <c r="J437" s="258"/>
      <c r="K437" s="258"/>
      <c r="L437" s="263"/>
      <c r="M437" s="264"/>
      <c r="N437" s="265"/>
      <c r="O437" s="265"/>
      <c r="P437" s="265"/>
      <c r="Q437" s="265"/>
      <c r="R437" s="265"/>
      <c r="S437" s="265"/>
      <c r="T437" s="266"/>
      <c r="AT437" s="267" t="s">
        <v>176</v>
      </c>
      <c r="AU437" s="267" t="s">
        <v>85</v>
      </c>
      <c r="AV437" s="14" t="s">
        <v>172</v>
      </c>
      <c r="AW437" s="14" t="s">
        <v>37</v>
      </c>
      <c r="AX437" s="14" t="s">
        <v>83</v>
      </c>
      <c r="AY437" s="267" t="s">
        <v>165</v>
      </c>
    </row>
    <row r="438" s="11" customFormat="1" ht="22.8" customHeight="1">
      <c r="B438" s="204"/>
      <c r="C438" s="205"/>
      <c r="D438" s="206" t="s">
        <v>75</v>
      </c>
      <c r="E438" s="218" t="s">
        <v>601</v>
      </c>
      <c r="F438" s="218" t="s">
        <v>602</v>
      </c>
      <c r="G438" s="205"/>
      <c r="H438" s="205"/>
      <c r="I438" s="208"/>
      <c r="J438" s="219">
        <f>BK438</f>
        <v>0</v>
      </c>
      <c r="K438" s="205"/>
      <c r="L438" s="210"/>
      <c r="M438" s="211"/>
      <c r="N438" s="212"/>
      <c r="O438" s="212"/>
      <c r="P438" s="213">
        <f>SUM(P439:P467)</f>
        <v>0</v>
      </c>
      <c r="Q438" s="212"/>
      <c r="R438" s="213">
        <f>SUM(R439:R467)</f>
        <v>0</v>
      </c>
      <c r="S438" s="212"/>
      <c r="T438" s="214">
        <f>SUM(T439:T467)</f>
        <v>0</v>
      </c>
      <c r="AR438" s="215" t="s">
        <v>83</v>
      </c>
      <c r="AT438" s="216" t="s">
        <v>75</v>
      </c>
      <c r="AU438" s="216" t="s">
        <v>83</v>
      </c>
      <c r="AY438" s="215" t="s">
        <v>165</v>
      </c>
      <c r="BK438" s="217">
        <f>SUM(BK439:BK467)</f>
        <v>0</v>
      </c>
    </row>
    <row r="439" s="1" customFormat="1" ht="16.5" customHeight="1">
      <c r="B439" s="39"/>
      <c r="C439" s="220" t="s">
        <v>612</v>
      </c>
      <c r="D439" s="220" t="s">
        <v>167</v>
      </c>
      <c r="E439" s="221" t="s">
        <v>604</v>
      </c>
      <c r="F439" s="222" t="s">
        <v>605</v>
      </c>
      <c r="G439" s="223" t="s">
        <v>271</v>
      </c>
      <c r="H439" s="224">
        <v>243.078</v>
      </c>
      <c r="I439" s="225"/>
      <c r="J439" s="226">
        <f>ROUND(I439*H439,2)</f>
        <v>0</v>
      </c>
      <c r="K439" s="222" t="s">
        <v>171</v>
      </c>
      <c r="L439" s="44"/>
      <c r="M439" s="227" t="s">
        <v>19</v>
      </c>
      <c r="N439" s="228" t="s">
        <v>47</v>
      </c>
      <c r="O439" s="84"/>
      <c r="P439" s="229">
        <f>O439*H439</f>
        <v>0</v>
      </c>
      <c r="Q439" s="229">
        <v>0</v>
      </c>
      <c r="R439" s="229">
        <f>Q439*H439</f>
        <v>0</v>
      </c>
      <c r="S439" s="229">
        <v>0</v>
      </c>
      <c r="T439" s="230">
        <f>S439*H439</f>
        <v>0</v>
      </c>
      <c r="AR439" s="231" t="s">
        <v>172</v>
      </c>
      <c r="AT439" s="231" t="s">
        <v>167</v>
      </c>
      <c r="AU439" s="231" t="s">
        <v>85</v>
      </c>
      <c r="AY439" s="18" t="s">
        <v>165</v>
      </c>
      <c r="BE439" s="232">
        <f>IF(N439="základní",J439,0)</f>
        <v>0</v>
      </c>
      <c r="BF439" s="232">
        <f>IF(N439="snížená",J439,0)</f>
        <v>0</v>
      </c>
      <c r="BG439" s="232">
        <f>IF(N439="zákl. přenesená",J439,0)</f>
        <v>0</v>
      </c>
      <c r="BH439" s="232">
        <f>IF(N439="sníž. přenesená",J439,0)</f>
        <v>0</v>
      </c>
      <c r="BI439" s="232">
        <f>IF(N439="nulová",J439,0)</f>
        <v>0</v>
      </c>
      <c r="BJ439" s="18" t="s">
        <v>83</v>
      </c>
      <c r="BK439" s="232">
        <f>ROUND(I439*H439,2)</f>
        <v>0</v>
      </c>
      <c r="BL439" s="18" t="s">
        <v>172</v>
      </c>
      <c r="BM439" s="231" t="s">
        <v>953</v>
      </c>
    </row>
    <row r="440" s="1" customFormat="1">
      <c r="B440" s="39"/>
      <c r="C440" s="40"/>
      <c r="D440" s="233" t="s">
        <v>174</v>
      </c>
      <c r="E440" s="40"/>
      <c r="F440" s="234" t="s">
        <v>607</v>
      </c>
      <c r="G440" s="40"/>
      <c r="H440" s="40"/>
      <c r="I440" s="146"/>
      <c r="J440" s="40"/>
      <c r="K440" s="40"/>
      <c r="L440" s="44"/>
      <c r="M440" s="235"/>
      <c r="N440" s="84"/>
      <c r="O440" s="84"/>
      <c r="P440" s="84"/>
      <c r="Q440" s="84"/>
      <c r="R440" s="84"/>
      <c r="S440" s="84"/>
      <c r="T440" s="85"/>
      <c r="AT440" s="18" t="s">
        <v>174</v>
      </c>
      <c r="AU440" s="18" t="s">
        <v>85</v>
      </c>
    </row>
    <row r="441" s="12" customFormat="1">
      <c r="B441" s="236"/>
      <c r="C441" s="237"/>
      <c r="D441" s="233" t="s">
        <v>176</v>
      </c>
      <c r="E441" s="238" t="s">
        <v>19</v>
      </c>
      <c r="F441" s="239" t="s">
        <v>608</v>
      </c>
      <c r="G441" s="237"/>
      <c r="H441" s="238" t="s">
        <v>19</v>
      </c>
      <c r="I441" s="240"/>
      <c r="J441" s="237"/>
      <c r="K441" s="237"/>
      <c r="L441" s="241"/>
      <c r="M441" s="242"/>
      <c r="N441" s="243"/>
      <c r="O441" s="243"/>
      <c r="P441" s="243"/>
      <c r="Q441" s="243"/>
      <c r="R441" s="243"/>
      <c r="S441" s="243"/>
      <c r="T441" s="244"/>
      <c r="AT441" s="245" t="s">
        <v>176</v>
      </c>
      <c r="AU441" s="245" t="s">
        <v>85</v>
      </c>
      <c r="AV441" s="12" t="s">
        <v>83</v>
      </c>
      <c r="AW441" s="12" t="s">
        <v>37</v>
      </c>
      <c r="AX441" s="12" t="s">
        <v>76</v>
      </c>
      <c r="AY441" s="245" t="s">
        <v>165</v>
      </c>
    </row>
    <row r="442" s="13" customFormat="1">
      <c r="B442" s="246"/>
      <c r="C442" s="247"/>
      <c r="D442" s="233" t="s">
        <v>176</v>
      </c>
      <c r="E442" s="248" t="s">
        <v>19</v>
      </c>
      <c r="F442" s="249" t="s">
        <v>954</v>
      </c>
      <c r="G442" s="247"/>
      <c r="H442" s="250">
        <v>243.078</v>
      </c>
      <c r="I442" s="251"/>
      <c r="J442" s="247"/>
      <c r="K442" s="247"/>
      <c r="L442" s="252"/>
      <c r="M442" s="253"/>
      <c r="N442" s="254"/>
      <c r="O442" s="254"/>
      <c r="P442" s="254"/>
      <c r="Q442" s="254"/>
      <c r="R442" s="254"/>
      <c r="S442" s="254"/>
      <c r="T442" s="255"/>
      <c r="AT442" s="256" t="s">
        <v>176</v>
      </c>
      <c r="AU442" s="256" t="s">
        <v>85</v>
      </c>
      <c r="AV442" s="13" t="s">
        <v>85</v>
      </c>
      <c r="AW442" s="13" t="s">
        <v>37</v>
      </c>
      <c r="AX442" s="13" t="s">
        <v>76</v>
      </c>
      <c r="AY442" s="256" t="s">
        <v>165</v>
      </c>
    </row>
    <row r="443" s="14" customFormat="1">
      <c r="B443" s="257"/>
      <c r="C443" s="258"/>
      <c r="D443" s="233" t="s">
        <v>176</v>
      </c>
      <c r="E443" s="259" t="s">
        <v>19</v>
      </c>
      <c r="F443" s="260" t="s">
        <v>181</v>
      </c>
      <c r="G443" s="258"/>
      <c r="H443" s="261">
        <v>243.078</v>
      </c>
      <c r="I443" s="262"/>
      <c r="J443" s="258"/>
      <c r="K443" s="258"/>
      <c r="L443" s="263"/>
      <c r="M443" s="264"/>
      <c r="N443" s="265"/>
      <c r="O443" s="265"/>
      <c r="P443" s="265"/>
      <c r="Q443" s="265"/>
      <c r="R443" s="265"/>
      <c r="S443" s="265"/>
      <c r="T443" s="266"/>
      <c r="AT443" s="267" t="s">
        <v>176</v>
      </c>
      <c r="AU443" s="267" t="s">
        <v>85</v>
      </c>
      <c r="AV443" s="14" t="s">
        <v>172</v>
      </c>
      <c r="AW443" s="14" t="s">
        <v>37</v>
      </c>
      <c r="AX443" s="14" t="s">
        <v>83</v>
      </c>
      <c r="AY443" s="267" t="s">
        <v>165</v>
      </c>
    </row>
    <row r="444" s="1" customFormat="1" ht="16.5" customHeight="1">
      <c r="B444" s="39"/>
      <c r="C444" s="220" t="s">
        <v>619</v>
      </c>
      <c r="D444" s="220" t="s">
        <v>167</v>
      </c>
      <c r="E444" s="221" t="s">
        <v>613</v>
      </c>
      <c r="F444" s="222" t="s">
        <v>614</v>
      </c>
      <c r="G444" s="223" t="s">
        <v>271</v>
      </c>
      <c r="H444" s="224">
        <v>1701.5460000000001</v>
      </c>
      <c r="I444" s="225"/>
      <c r="J444" s="226">
        <f>ROUND(I444*H444,2)</f>
        <v>0</v>
      </c>
      <c r="K444" s="222" t="s">
        <v>171</v>
      </c>
      <c r="L444" s="44"/>
      <c r="M444" s="227" t="s">
        <v>19</v>
      </c>
      <c r="N444" s="228" t="s">
        <v>47</v>
      </c>
      <c r="O444" s="84"/>
      <c r="P444" s="229">
        <f>O444*H444</f>
        <v>0</v>
      </c>
      <c r="Q444" s="229">
        <v>0</v>
      </c>
      <c r="R444" s="229">
        <f>Q444*H444</f>
        <v>0</v>
      </c>
      <c r="S444" s="229">
        <v>0</v>
      </c>
      <c r="T444" s="230">
        <f>S444*H444</f>
        <v>0</v>
      </c>
      <c r="AR444" s="231" t="s">
        <v>172</v>
      </c>
      <c r="AT444" s="231" t="s">
        <v>167</v>
      </c>
      <c r="AU444" s="231" t="s">
        <v>85</v>
      </c>
      <c r="AY444" s="18" t="s">
        <v>165</v>
      </c>
      <c r="BE444" s="232">
        <f>IF(N444="základní",J444,0)</f>
        <v>0</v>
      </c>
      <c r="BF444" s="232">
        <f>IF(N444="snížená",J444,0)</f>
        <v>0</v>
      </c>
      <c r="BG444" s="232">
        <f>IF(N444="zákl. přenesená",J444,0)</f>
        <v>0</v>
      </c>
      <c r="BH444" s="232">
        <f>IF(N444="sníž. přenesená",J444,0)</f>
        <v>0</v>
      </c>
      <c r="BI444" s="232">
        <f>IF(N444="nulová",J444,0)</f>
        <v>0</v>
      </c>
      <c r="BJ444" s="18" t="s">
        <v>83</v>
      </c>
      <c r="BK444" s="232">
        <f>ROUND(I444*H444,2)</f>
        <v>0</v>
      </c>
      <c r="BL444" s="18" t="s">
        <v>172</v>
      </c>
      <c r="BM444" s="231" t="s">
        <v>955</v>
      </c>
    </row>
    <row r="445" s="1" customFormat="1">
      <c r="B445" s="39"/>
      <c r="C445" s="40"/>
      <c r="D445" s="233" t="s">
        <v>174</v>
      </c>
      <c r="E445" s="40"/>
      <c r="F445" s="234" t="s">
        <v>616</v>
      </c>
      <c r="G445" s="40"/>
      <c r="H445" s="40"/>
      <c r="I445" s="146"/>
      <c r="J445" s="40"/>
      <c r="K445" s="40"/>
      <c r="L445" s="44"/>
      <c r="M445" s="235"/>
      <c r="N445" s="84"/>
      <c r="O445" s="84"/>
      <c r="P445" s="84"/>
      <c r="Q445" s="84"/>
      <c r="R445" s="84"/>
      <c r="S445" s="84"/>
      <c r="T445" s="85"/>
      <c r="AT445" s="18" t="s">
        <v>174</v>
      </c>
      <c r="AU445" s="18" t="s">
        <v>85</v>
      </c>
    </row>
    <row r="446" s="12" customFormat="1">
      <c r="B446" s="236"/>
      <c r="C446" s="237"/>
      <c r="D446" s="233" t="s">
        <v>176</v>
      </c>
      <c r="E446" s="238" t="s">
        <v>19</v>
      </c>
      <c r="F446" s="239" t="s">
        <v>617</v>
      </c>
      <c r="G446" s="237"/>
      <c r="H446" s="238" t="s">
        <v>19</v>
      </c>
      <c r="I446" s="240"/>
      <c r="J446" s="237"/>
      <c r="K446" s="237"/>
      <c r="L446" s="241"/>
      <c r="M446" s="242"/>
      <c r="N446" s="243"/>
      <c r="O446" s="243"/>
      <c r="P446" s="243"/>
      <c r="Q446" s="243"/>
      <c r="R446" s="243"/>
      <c r="S446" s="243"/>
      <c r="T446" s="244"/>
      <c r="AT446" s="245" t="s">
        <v>176</v>
      </c>
      <c r="AU446" s="245" t="s">
        <v>85</v>
      </c>
      <c r="AV446" s="12" t="s">
        <v>83</v>
      </c>
      <c r="AW446" s="12" t="s">
        <v>37</v>
      </c>
      <c r="AX446" s="12" t="s">
        <v>76</v>
      </c>
      <c r="AY446" s="245" t="s">
        <v>165</v>
      </c>
    </row>
    <row r="447" s="13" customFormat="1">
      <c r="B447" s="246"/>
      <c r="C447" s="247"/>
      <c r="D447" s="233" t="s">
        <v>176</v>
      </c>
      <c r="E447" s="248" t="s">
        <v>19</v>
      </c>
      <c r="F447" s="249" t="s">
        <v>956</v>
      </c>
      <c r="G447" s="247"/>
      <c r="H447" s="250">
        <v>1701.5460000000001</v>
      </c>
      <c r="I447" s="251"/>
      <c r="J447" s="247"/>
      <c r="K447" s="247"/>
      <c r="L447" s="252"/>
      <c r="M447" s="253"/>
      <c r="N447" s="254"/>
      <c r="O447" s="254"/>
      <c r="P447" s="254"/>
      <c r="Q447" s="254"/>
      <c r="R447" s="254"/>
      <c r="S447" s="254"/>
      <c r="T447" s="255"/>
      <c r="AT447" s="256" t="s">
        <v>176</v>
      </c>
      <c r="AU447" s="256" t="s">
        <v>85</v>
      </c>
      <c r="AV447" s="13" t="s">
        <v>85</v>
      </c>
      <c r="AW447" s="13" t="s">
        <v>37</v>
      </c>
      <c r="AX447" s="13" t="s">
        <v>76</v>
      </c>
      <c r="AY447" s="256" t="s">
        <v>165</v>
      </c>
    </row>
    <row r="448" s="14" customFormat="1">
      <c r="B448" s="257"/>
      <c r="C448" s="258"/>
      <c r="D448" s="233" t="s">
        <v>176</v>
      </c>
      <c r="E448" s="259" t="s">
        <v>19</v>
      </c>
      <c r="F448" s="260" t="s">
        <v>181</v>
      </c>
      <c r="G448" s="258"/>
      <c r="H448" s="261">
        <v>1701.5460000000001</v>
      </c>
      <c r="I448" s="262"/>
      <c r="J448" s="258"/>
      <c r="K448" s="258"/>
      <c r="L448" s="263"/>
      <c r="M448" s="264"/>
      <c r="N448" s="265"/>
      <c r="O448" s="265"/>
      <c r="P448" s="265"/>
      <c r="Q448" s="265"/>
      <c r="R448" s="265"/>
      <c r="S448" s="265"/>
      <c r="T448" s="266"/>
      <c r="AT448" s="267" t="s">
        <v>176</v>
      </c>
      <c r="AU448" s="267" t="s">
        <v>85</v>
      </c>
      <c r="AV448" s="14" t="s">
        <v>172</v>
      </c>
      <c r="AW448" s="14" t="s">
        <v>37</v>
      </c>
      <c r="AX448" s="14" t="s">
        <v>83</v>
      </c>
      <c r="AY448" s="267" t="s">
        <v>165</v>
      </c>
    </row>
    <row r="449" s="1" customFormat="1" ht="16.5" customHeight="1">
      <c r="B449" s="39"/>
      <c r="C449" s="220" t="s">
        <v>625</v>
      </c>
      <c r="D449" s="220" t="s">
        <v>167</v>
      </c>
      <c r="E449" s="221" t="s">
        <v>626</v>
      </c>
      <c r="F449" s="222" t="s">
        <v>627</v>
      </c>
      <c r="G449" s="223" t="s">
        <v>271</v>
      </c>
      <c r="H449" s="224">
        <v>97.536000000000001</v>
      </c>
      <c r="I449" s="225"/>
      <c r="J449" s="226">
        <f>ROUND(I449*H449,2)</f>
        <v>0</v>
      </c>
      <c r="K449" s="222" t="s">
        <v>171</v>
      </c>
      <c r="L449" s="44"/>
      <c r="M449" s="227" t="s">
        <v>19</v>
      </c>
      <c r="N449" s="228" t="s">
        <v>47</v>
      </c>
      <c r="O449" s="84"/>
      <c r="P449" s="229">
        <f>O449*H449</f>
        <v>0</v>
      </c>
      <c r="Q449" s="229">
        <v>0</v>
      </c>
      <c r="R449" s="229">
        <f>Q449*H449</f>
        <v>0</v>
      </c>
      <c r="S449" s="229">
        <v>0</v>
      </c>
      <c r="T449" s="230">
        <f>S449*H449</f>
        <v>0</v>
      </c>
      <c r="AR449" s="231" t="s">
        <v>172</v>
      </c>
      <c r="AT449" s="231" t="s">
        <v>167</v>
      </c>
      <c r="AU449" s="231" t="s">
        <v>85</v>
      </c>
      <c r="AY449" s="18" t="s">
        <v>165</v>
      </c>
      <c r="BE449" s="232">
        <f>IF(N449="základní",J449,0)</f>
        <v>0</v>
      </c>
      <c r="BF449" s="232">
        <f>IF(N449="snížená",J449,0)</f>
        <v>0</v>
      </c>
      <c r="BG449" s="232">
        <f>IF(N449="zákl. přenesená",J449,0)</f>
        <v>0</v>
      </c>
      <c r="BH449" s="232">
        <f>IF(N449="sníž. přenesená",J449,0)</f>
        <v>0</v>
      </c>
      <c r="BI449" s="232">
        <f>IF(N449="nulová",J449,0)</f>
        <v>0</v>
      </c>
      <c r="BJ449" s="18" t="s">
        <v>83</v>
      </c>
      <c r="BK449" s="232">
        <f>ROUND(I449*H449,2)</f>
        <v>0</v>
      </c>
      <c r="BL449" s="18" t="s">
        <v>172</v>
      </c>
      <c r="BM449" s="231" t="s">
        <v>628</v>
      </c>
    </row>
    <row r="450" s="1" customFormat="1">
      <c r="B450" s="39"/>
      <c r="C450" s="40"/>
      <c r="D450" s="233" t="s">
        <v>174</v>
      </c>
      <c r="E450" s="40"/>
      <c r="F450" s="234" t="s">
        <v>629</v>
      </c>
      <c r="G450" s="40"/>
      <c r="H450" s="40"/>
      <c r="I450" s="146"/>
      <c r="J450" s="40"/>
      <c r="K450" s="40"/>
      <c r="L450" s="44"/>
      <c r="M450" s="235"/>
      <c r="N450" s="84"/>
      <c r="O450" s="84"/>
      <c r="P450" s="84"/>
      <c r="Q450" s="84"/>
      <c r="R450" s="84"/>
      <c r="S450" s="84"/>
      <c r="T450" s="85"/>
      <c r="AT450" s="18" t="s">
        <v>174</v>
      </c>
      <c r="AU450" s="18" t="s">
        <v>85</v>
      </c>
    </row>
    <row r="451" s="12" customFormat="1">
      <c r="B451" s="236"/>
      <c r="C451" s="237"/>
      <c r="D451" s="233" t="s">
        <v>176</v>
      </c>
      <c r="E451" s="238" t="s">
        <v>19</v>
      </c>
      <c r="F451" s="239" t="s">
        <v>608</v>
      </c>
      <c r="G451" s="237"/>
      <c r="H451" s="238" t="s">
        <v>19</v>
      </c>
      <c r="I451" s="240"/>
      <c r="J451" s="237"/>
      <c r="K451" s="237"/>
      <c r="L451" s="241"/>
      <c r="M451" s="242"/>
      <c r="N451" s="243"/>
      <c r="O451" s="243"/>
      <c r="P451" s="243"/>
      <c r="Q451" s="243"/>
      <c r="R451" s="243"/>
      <c r="S451" s="243"/>
      <c r="T451" s="244"/>
      <c r="AT451" s="245" t="s">
        <v>176</v>
      </c>
      <c r="AU451" s="245" t="s">
        <v>85</v>
      </c>
      <c r="AV451" s="12" t="s">
        <v>83</v>
      </c>
      <c r="AW451" s="12" t="s">
        <v>37</v>
      </c>
      <c r="AX451" s="12" t="s">
        <v>76</v>
      </c>
      <c r="AY451" s="245" t="s">
        <v>165</v>
      </c>
    </row>
    <row r="452" s="13" customFormat="1">
      <c r="B452" s="246"/>
      <c r="C452" s="247"/>
      <c r="D452" s="233" t="s">
        <v>176</v>
      </c>
      <c r="E452" s="248" t="s">
        <v>19</v>
      </c>
      <c r="F452" s="249" t="s">
        <v>957</v>
      </c>
      <c r="G452" s="247"/>
      <c r="H452" s="250">
        <v>97.536000000000001</v>
      </c>
      <c r="I452" s="251"/>
      <c r="J452" s="247"/>
      <c r="K452" s="247"/>
      <c r="L452" s="252"/>
      <c r="M452" s="253"/>
      <c r="N452" s="254"/>
      <c r="O452" s="254"/>
      <c r="P452" s="254"/>
      <c r="Q452" s="254"/>
      <c r="R452" s="254"/>
      <c r="S452" s="254"/>
      <c r="T452" s="255"/>
      <c r="AT452" s="256" t="s">
        <v>176</v>
      </c>
      <c r="AU452" s="256" t="s">
        <v>85</v>
      </c>
      <c r="AV452" s="13" t="s">
        <v>85</v>
      </c>
      <c r="AW452" s="13" t="s">
        <v>37</v>
      </c>
      <c r="AX452" s="13" t="s">
        <v>76</v>
      </c>
      <c r="AY452" s="256" t="s">
        <v>165</v>
      </c>
    </row>
    <row r="453" s="14" customFormat="1">
      <c r="B453" s="257"/>
      <c r="C453" s="258"/>
      <c r="D453" s="233" t="s">
        <v>176</v>
      </c>
      <c r="E453" s="259" t="s">
        <v>19</v>
      </c>
      <c r="F453" s="260" t="s">
        <v>181</v>
      </c>
      <c r="G453" s="258"/>
      <c r="H453" s="261">
        <v>97.536000000000001</v>
      </c>
      <c r="I453" s="262"/>
      <c r="J453" s="258"/>
      <c r="K453" s="258"/>
      <c r="L453" s="263"/>
      <c r="M453" s="264"/>
      <c r="N453" s="265"/>
      <c r="O453" s="265"/>
      <c r="P453" s="265"/>
      <c r="Q453" s="265"/>
      <c r="R453" s="265"/>
      <c r="S453" s="265"/>
      <c r="T453" s="266"/>
      <c r="AT453" s="267" t="s">
        <v>176</v>
      </c>
      <c r="AU453" s="267" t="s">
        <v>85</v>
      </c>
      <c r="AV453" s="14" t="s">
        <v>172</v>
      </c>
      <c r="AW453" s="14" t="s">
        <v>37</v>
      </c>
      <c r="AX453" s="14" t="s">
        <v>83</v>
      </c>
      <c r="AY453" s="267" t="s">
        <v>165</v>
      </c>
    </row>
    <row r="454" s="1" customFormat="1" ht="16.5" customHeight="1">
      <c r="B454" s="39"/>
      <c r="C454" s="220" t="s">
        <v>631</v>
      </c>
      <c r="D454" s="220" t="s">
        <v>167</v>
      </c>
      <c r="E454" s="221" t="s">
        <v>632</v>
      </c>
      <c r="F454" s="222" t="s">
        <v>633</v>
      </c>
      <c r="G454" s="223" t="s">
        <v>271</v>
      </c>
      <c r="H454" s="224">
        <v>682.75199999999995</v>
      </c>
      <c r="I454" s="225"/>
      <c r="J454" s="226">
        <f>ROUND(I454*H454,2)</f>
        <v>0</v>
      </c>
      <c r="K454" s="222" t="s">
        <v>171</v>
      </c>
      <c r="L454" s="44"/>
      <c r="M454" s="227" t="s">
        <v>19</v>
      </c>
      <c r="N454" s="228" t="s">
        <v>47</v>
      </c>
      <c r="O454" s="84"/>
      <c r="P454" s="229">
        <f>O454*H454</f>
        <v>0</v>
      </c>
      <c r="Q454" s="229">
        <v>0</v>
      </c>
      <c r="R454" s="229">
        <f>Q454*H454</f>
        <v>0</v>
      </c>
      <c r="S454" s="229">
        <v>0</v>
      </c>
      <c r="T454" s="230">
        <f>S454*H454</f>
        <v>0</v>
      </c>
      <c r="AR454" s="231" t="s">
        <v>172</v>
      </c>
      <c r="AT454" s="231" t="s">
        <v>167</v>
      </c>
      <c r="AU454" s="231" t="s">
        <v>85</v>
      </c>
      <c r="AY454" s="18" t="s">
        <v>165</v>
      </c>
      <c r="BE454" s="232">
        <f>IF(N454="základní",J454,0)</f>
        <v>0</v>
      </c>
      <c r="BF454" s="232">
        <f>IF(N454="snížená",J454,0)</f>
        <v>0</v>
      </c>
      <c r="BG454" s="232">
        <f>IF(N454="zákl. přenesená",J454,0)</f>
        <v>0</v>
      </c>
      <c r="BH454" s="232">
        <f>IF(N454="sníž. přenesená",J454,0)</f>
        <v>0</v>
      </c>
      <c r="BI454" s="232">
        <f>IF(N454="nulová",J454,0)</f>
        <v>0</v>
      </c>
      <c r="BJ454" s="18" t="s">
        <v>83</v>
      </c>
      <c r="BK454" s="232">
        <f>ROUND(I454*H454,2)</f>
        <v>0</v>
      </c>
      <c r="BL454" s="18" t="s">
        <v>172</v>
      </c>
      <c r="BM454" s="231" t="s">
        <v>634</v>
      </c>
    </row>
    <row r="455" s="1" customFormat="1">
      <c r="B455" s="39"/>
      <c r="C455" s="40"/>
      <c r="D455" s="233" t="s">
        <v>174</v>
      </c>
      <c r="E455" s="40"/>
      <c r="F455" s="234" t="s">
        <v>635</v>
      </c>
      <c r="G455" s="40"/>
      <c r="H455" s="40"/>
      <c r="I455" s="146"/>
      <c r="J455" s="40"/>
      <c r="K455" s="40"/>
      <c r="L455" s="44"/>
      <c r="M455" s="235"/>
      <c r="N455" s="84"/>
      <c r="O455" s="84"/>
      <c r="P455" s="84"/>
      <c r="Q455" s="84"/>
      <c r="R455" s="84"/>
      <c r="S455" s="84"/>
      <c r="T455" s="85"/>
      <c r="AT455" s="18" t="s">
        <v>174</v>
      </c>
      <c r="AU455" s="18" t="s">
        <v>85</v>
      </c>
    </row>
    <row r="456" s="12" customFormat="1">
      <c r="B456" s="236"/>
      <c r="C456" s="237"/>
      <c r="D456" s="233" t="s">
        <v>176</v>
      </c>
      <c r="E456" s="238" t="s">
        <v>19</v>
      </c>
      <c r="F456" s="239" t="s">
        <v>617</v>
      </c>
      <c r="G456" s="237"/>
      <c r="H456" s="238" t="s">
        <v>19</v>
      </c>
      <c r="I456" s="240"/>
      <c r="J456" s="237"/>
      <c r="K456" s="237"/>
      <c r="L456" s="241"/>
      <c r="M456" s="242"/>
      <c r="N456" s="243"/>
      <c r="O456" s="243"/>
      <c r="P456" s="243"/>
      <c r="Q456" s="243"/>
      <c r="R456" s="243"/>
      <c r="S456" s="243"/>
      <c r="T456" s="244"/>
      <c r="AT456" s="245" t="s">
        <v>176</v>
      </c>
      <c r="AU456" s="245" t="s">
        <v>85</v>
      </c>
      <c r="AV456" s="12" t="s">
        <v>83</v>
      </c>
      <c r="AW456" s="12" t="s">
        <v>37</v>
      </c>
      <c r="AX456" s="12" t="s">
        <v>76</v>
      </c>
      <c r="AY456" s="245" t="s">
        <v>165</v>
      </c>
    </row>
    <row r="457" s="13" customFormat="1">
      <c r="B457" s="246"/>
      <c r="C457" s="247"/>
      <c r="D457" s="233" t="s">
        <v>176</v>
      </c>
      <c r="E457" s="248" t="s">
        <v>19</v>
      </c>
      <c r="F457" s="249" t="s">
        <v>958</v>
      </c>
      <c r="G457" s="247"/>
      <c r="H457" s="250">
        <v>682.75199999999995</v>
      </c>
      <c r="I457" s="251"/>
      <c r="J457" s="247"/>
      <c r="K457" s="247"/>
      <c r="L457" s="252"/>
      <c r="M457" s="253"/>
      <c r="N457" s="254"/>
      <c r="O457" s="254"/>
      <c r="P457" s="254"/>
      <c r="Q457" s="254"/>
      <c r="R457" s="254"/>
      <c r="S457" s="254"/>
      <c r="T457" s="255"/>
      <c r="AT457" s="256" t="s">
        <v>176</v>
      </c>
      <c r="AU457" s="256" t="s">
        <v>85</v>
      </c>
      <c r="AV457" s="13" t="s">
        <v>85</v>
      </c>
      <c r="AW457" s="13" t="s">
        <v>37</v>
      </c>
      <c r="AX457" s="13" t="s">
        <v>76</v>
      </c>
      <c r="AY457" s="256" t="s">
        <v>165</v>
      </c>
    </row>
    <row r="458" s="14" customFormat="1">
      <c r="B458" s="257"/>
      <c r="C458" s="258"/>
      <c r="D458" s="233" t="s">
        <v>176</v>
      </c>
      <c r="E458" s="259" t="s">
        <v>19</v>
      </c>
      <c r="F458" s="260" t="s">
        <v>181</v>
      </c>
      <c r="G458" s="258"/>
      <c r="H458" s="261">
        <v>682.75199999999995</v>
      </c>
      <c r="I458" s="262"/>
      <c r="J458" s="258"/>
      <c r="K458" s="258"/>
      <c r="L458" s="263"/>
      <c r="M458" s="264"/>
      <c r="N458" s="265"/>
      <c r="O458" s="265"/>
      <c r="P458" s="265"/>
      <c r="Q458" s="265"/>
      <c r="R458" s="265"/>
      <c r="S458" s="265"/>
      <c r="T458" s="266"/>
      <c r="AT458" s="267" t="s">
        <v>176</v>
      </c>
      <c r="AU458" s="267" t="s">
        <v>85</v>
      </c>
      <c r="AV458" s="14" t="s">
        <v>172</v>
      </c>
      <c r="AW458" s="14" t="s">
        <v>37</v>
      </c>
      <c r="AX458" s="14" t="s">
        <v>83</v>
      </c>
      <c r="AY458" s="267" t="s">
        <v>165</v>
      </c>
    </row>
    <row r="459" s="1" customFormat="1" ht="16.5" customHeight="1">
      <c r="B459" s="39"/>
      <c r="C459" s="220" t="s">
        <v>637</v>
      </c>
      <c r="D459" s="220" t="s">
        <v>167</v>
      </c>
      <c r="E459" s="221" t="s">
        <v>638</v>
      </c>
      <c r="F459" s="222" t="s">
        <v>639</v>
      </c>
      <c r="G459" s="223" t="s">
        <v>271</v>
      </c>
      <c r="H459" s="224">
        <v>97.536000000000001</v>
      </c>
      <c r="I459" s="225"/>
      <c r="J459" s="226">
        <f>ROUND(I459*H459,2)</f>
        <v>0</v>
      </c>
      <c r="K459" s="222" t="s">
        <v>171</v>
      </c>
      <c r="L459" s="44"/>
      <c r="M459" s="227" t="s">
        <v>19</v>
      </c>
      <c r="N459" s="228" t="s">
        <v>47</v>
      </c>
      <c r="O459" s="84"/>
      <c r="P459" s="229">
        <f>O459*H459</f>
        <v>0</v>
      </c>
      <c r="Q459" s="229">
        <v>0</v>
      </c>
      <c r="R459" s="229">
        <f>Q459*H459</f>
        <v>0</v>
      </c>
      <c r="S459" s="229">
        <v>0</v>
      </c>
      <c r="T459" s="230">
        <f>S459*H459</f>
        <v>0</v>
      </c>
      <c r="AR459" s="231" t="s">
        <v>172</v>
      </c>
      <c r="AT459" s="231" t="s">
        <v>167</v>
      </c>
      <c r="AU459" s="231" t="s">
        <v>85</v>
      </c>
      <c r="AY459" s="18" t="s">
        <v>165</v>
      </c>
      <c r="BE459" s="232">
        <f>IF(N459="základní",J459,0)</f>
        <v>0</v>
      </c>
      <c r="BF459" s="232">
        <f>IF(N459="snížená",J459,0)</f>
        <v>0</v>
      </c>
      <c r="BG459" s="232">
        <f>IF(N459="zákl. přenesená",J459,0)</f>
        <v>0</v>
      </c>
      <c r="BH459" s="232">
        <f>IF(N459="sníž. přenesená",J459,0)</f>
        <v>0</v>
      </c>
      <c r="BI459" s="232">
        <f>IF(N459="nulová",J459,0)</f>
        <v>0</v>
      </c>
      <c r="BJ459" s="18" t="s">
        <v>83</v>
      </c>
      <c r="BK459" s="232">
        <f>ROUND(I459*H459,2)</f>
        <v>0</v>
      </c>
      <c r="BL459" s="18" t="s">
        <v>172</v>
      </c>
      <c r="BM459" s="231" t="s">
        <v>640</v>
      </c>
    </row>
    <row r="460" s="1" customFormat="1">
      <c r="B460" s="39"/>
      <c r="C460" s="40"/>
      <c r="D460" s="233" t="s">
        <v>174</v>
      </c>
      <c r="E460" s="40"/>
      <c r="F460" s="234" t="s">
        <v>641</v>
      </c>
      <c r="G460" s="40"/>
      <c r="H460" s="40"/>
      <c r="I460" s="146"/>
      <c r="J460" s="40"/>
      <c r="K460" s="40"/>
      <c r="L460" s="44"/>
      <c r="M460" s="235"/>
      <c r="N460" s="84"/>
      <c r="O460" s="84"/>
      <c r="P460" s="84"/>
      <c r="Q460" s="84"/>
      <c r="R460" s="84"/>
      <c r="S460" s="84"/>
      <c r="T460" s="85"/>
      <c r="AT460" s="18" t="s">
        <v>174</v>
      </c>
      <c r="AU460" s="18" t="s">
        <v>85</v>
      </c>
    </row>
    <row r="461" s="12" customFormat="1">
      <c r="B461" s="236"/>
      <c r="C461" s="237"/>
      <c r="D461" s="233" t="s">
        <v>176</v>
      </c>
      <c r="E461" s="238" t="s">
        <v>19</v>
      </c>
      <c r="F461" s="239" t="s">
        <v>642</v>
      </c>
      <c r="G461" s="237"/>
      <c r="H461" s="238" t="s">
        <v>19</v>
      </c>
      <c r="I461" s="240"/>
      <c r="J461" s="237"/>
      <c r="K461" s="237"/>
      <c r="L461" s="241"/>
      <c r="M461" s="242"/>
      <c r="N461" s="243"/>
      <c r="O461" s="243"/>
      <c r="P461" s="243"/>
      <c r="Q461" s="243"/>
      <c r="R461" s="243"/>
      <c r="S461" s="243"/>
      <c r="T461" s="244"/>
      <c r="AT461" s="245" t="s">
        <v>176</v>
      </c>
      <c r="AU461" s="245" t="s">
        <v>85</v>
      </c>
      <c r="AV461" s="12" t="s">
        <v>83</v>
      </c>
      <c r="AW461" s="12" t="s">
        <v>37</v>
      </c>
      <c r="AX461" s="12" t="s">
        <v>76</v>
      </c>
      <c r="AY461" s="245" t="s">
        <v>165</v>
      </c>
    </row>
    <row r="462" s="13" customFormat="1">
      <c r="B462" s="246"/>
      <c r="C462" s="247"/>
      <c r="D462" s="233" t="s">
        <v>176</v>
      </c>
      <c r="E462" s="248" t="s">
        <v>19</v>
      </c>
      <c r="F462" s="249" t="s">
        <v>959</v>
      </c>
      <c r="G462" s="247"/>
      <c r="H462" s="250">
        <v>97.536000000000001</v>
      </c>
      <c r="I462" s="251"/>
      <c r="J462" s="247"/>
      <c r="K462" s="247"/>
      <c r="L462" s="252"/>
      <c r="M462" s="253"/>
      <c r="N462" s="254"/>
      <c r="O462" s="254"/>
      <c r="P462" s="254"/>
      <c r="Q462" s="254"/>
      <c r="R462" s="254"/>
      <c r="S462" s="254"/>
      <c r="T462" s="255"/>
      <c r="AT462" s="256" t="s">
        <v>176</v>
      </c>
      <c r="AU462" s="256" t="s">
        <v>85</v>
      </c>
      <c r="AV462" s="13" t="s">
        <v>85</v>
      </c>
      <c r="AW462" s="13" t="s">
        <v>37</v>
      </c>
      <c r="AX462" s="13" t="s">
        <v>76</v>
      </c>
      <c r="AY462" s="256" t="s">
        <v>165</v>
      </c>
    </row>
    <row r="463" s="14" customFormat="1">
      <c r="B463" s="257"/>
      <c r="C463" s="258"/>
      <c r="D463" s="233" t="s">
        <v>176</v>
      </c>
      <c r="E463" s="259" t="s">
        <v>19</v>
      </c>
      <c r="F463" s="260" t="s">
        <v>181</v>
      </c>
      <c r="G463" s="258"/>
      <c r="H463" s="261">
        <v>97.536000000000001</v>
      </c>
      <c r="I463" s="262"/>
      <c r="J463" s="258"/>
      <c r="K463" s="258"/>
      <c r="L463" s="263"/>
      <c r="M463" s="264"/>
      <c r="N463" s="265"/>
      <c r="O463" s="265"/>
      <c r="P463" s="265"/>
      <c r="Q463" s="265"/>
      <c r="R463" s="265"/>
      <c r="S463" s="265"/>
      <c r="T463" s="266"/>
      <c r="AT463" s="267" t="s">
        <v>176</v>
      </c>
      <c r="AU463" s="267" t="s">
        <v>85</v>
      </c>
      <c r="AV463" s="14" t="s">
        <v>172</v>
      </c>
      <c r="AW463" s="14" t="s">
        <v>37</v>
      </c>
      <c r="AX463" s="14" t="s">
        <v>83</v>
      </c>
      <c r="AY463" s="267" t="s">
        <v>165</v>
      </c>
    </row>
    <row r="464" s="1" customFormat="1" ht="16.5" customHeight="1">
      <c r="B464" s="39"/>
      <c r="C464" s="220" t="s">
        <v>646</v>
      </c>
      <c r="D464" s="220" t="s">
        <v>167</v>
      </c>
      <c r="E464" s="221" t="s">
        <v>960</v>
      </c>
      <c r="F464" s="222" t="s">
        <v>961</v>
      </c>
      <c r="G464" s="223" t="s">
        <v>271</v>
      </c>
      <c r="H464" s="224">
        <v>243.078</v>
      </c>
      <c r="I464" s="225"/>
      <c r="J464" s="226">
        <f>ROUND(I464*H464,2)</f>
        <v>0</v>
      </c>
      <c r="K464" s="222" t="s">
        <v>171</v>
      </c>
      <c r="L464" s="44"/>
      <c r="M464" s="227" t="s">
        <v>19</v>
      </c>
      <c r="N464" s="228" t="s">
        <v>47</v>
      </c>
      <c r="O464" s="84"/>
      <c r="P464" s="229">
        <f>O464*H464</f>
        <v>0</v>
      </c>
      <c r="Q464" s="229">
        <v>0</v>
      </c>
      <c r="R464" s="229">
        <f>Q464*H464</f>
        <v>0</v>
      </c>
      <c r="S464" s="229">
        <v>0</v>
      </c>
      <c r="T464" s="230">
        <f>S464*H464</f>
        <v>0</v>
      </c>
      <c r="AR464" s="231" t="s">
        <v>172</v>
      </c>
      <c r="AT464" s="231" t="s">
        <v>167</v>
      </c>
      <c r="AU464" s="231" t="s">
        <v>85</v>
      </c>
      <c r="AY464" s="18" t="s">
        <v>165</v>
      </c>
      <c r="BE464" s="232">
        <f>IF(N464="základní",J464,0)</f>
        <v>0</v>
      </c>
      <c r="BF464" s="232">
        <f>IF(N464="snížená",J464,0)</f>
        <v>0</v>
      </c>
      <c r="BG464" s="232">
        <f>IF(N464="zákl. přenesená",J464,0)</f>
        <v>0</v>
      </c>
      <c r="BH464" s="232">
        <f>IF(N464="sníž. přenesená",J464,0)</f>
        <v>0</v>
      </c>
      <c r="BI464" s="232">
        <f>IF(N464="nulová",J464,0)</f>
        <v>0</v>
      </c>
      <c r="BJ464" s="18" t="s">
        <v>83</v>
      </c>
      <c r="BK464" s="232">
        <f>ROUND(I464*H464,2)</f>
        <v>0</v>
      </c>
      <c r="BL464" s="18" t="s">
        <v>172</v>
      </c>
      <c r="BM464" s="231" t="s">
        <v>962</v>
      </c>
    </row>
    <row r="465" s="1" customFormat="1">
      <c r="B465" s="39"/>
      <c r="C465" s="40"/>
      <c r="D465" s="233" t="s">
        <v>174</v>
      </c>
      <c r="E465" s="40"/>
      <c r="F465" s="234" t="s">
        <v>278</v>
      </c>
      <c r="G465" s="40"/>
      <c r="H465" s="40"/>
      <c r="I465" s="146"/>
      <c r="J465" s="40"/>
      <c r="K465" s="40"/>
      <c r="L465" s="44"/>
      <c r="M465" s="235"/>
      <c r="N465" s="84"/>
      <c r="O465" s="84"/>
      <c r="P465" s="84"/>
      <c r="Q465" s="84"/>
      <c r="R465" s="84"/>
      <c r="S465" s="84"/>
      <c r="T465" s="85"/>
      <c r="AT465" s="18" t="s">
        <v>174</v>
      </c>
      <c r="AU465" s="18" t="s">
        <v>85</v>
      </c>
    </row>
    <row r="466" s="13" customFormat="1">
      <c r="B466" s="246"/>
      <c r="C466" s="247"/>
      <c r="D466" s="233" t="s">
        <v>176</v>
      </c>
      <c r="E466" s="248" t="s">
        <v>19</v>
      </c>
      <c r="F466" s="249" t="s">
        <v>963</v>
      </c>
      <c r="G466" s="247"/>
      <c r="H466" s="250">
        <v>243.078</v>
      </c>
      <c r="I466" s="251"/>
      <c r="J466" s="247"/>
      <c r="K466" s="247"/>
      <c r="L466" s="252"/>
      <c r="M466" s="253"/>
      <c r="N466" s="254"/>
      <c r="O466" s="254"/>
      <c r="P466" s="254"/>
      <c r="Q466" s="254"/>
      <c r="R466" s="254"/>
      <c r="S466" s="254"/>
      <c r="T466" s="255"/>
      <c r="AT466" s="256" t="s">
        <v>176</v>
      </c>
      <c r="AU466" s="256" t="s">
        <v>85</v>
      </c>
      <c r="AV466" s="13" t="s">
        <v>85</v>
      </c>
      <c r="AW466" s="13" t="s">
        <v>37</v>
      </c>
      <c r="AX466" s="13" t="s">
        <v>76</v>
      </c>
      <c r="AY466" s="256" t="s">
        <v>165</v>
      </c>
    </row>
    <row r="467" s="14" customFormat="1">
      <c r="B467" s="257"/>
      <c r="C467" s="258"/>
      <c r="D467" s="233" t="s">
        <v>176</v>
      </c>
      <c r="E467" s="259" t="s">
        <v>19</v>
      </c>
      <c r="F467" s="260" t="s">
        <v>181</v>
      </c>
      <c r="G467" s="258"/>
      <c r="H467" s="261">
        <v>243.078</v>
      </c>
      <c r="I467" s="262"/>
      <c r="J467" s="258"/>
      <c r="K467" s="258"/>
      <c r="L467" s="263"/>
      <c r="M467" s="264"/>
      <c r="N467" s="265"/>
      <c r="O467" s="265"/>
      <c r="P467" s="265"/>
      <c r="Q467" s="265"/>
      <c r="R467" s="265"/>
      <c r="S467" s="265"/>
      <c r="T467" s="266"/>
      <c r="AT467" s="267" t="s">
        <v>176</v>
      </c>
      <c r="AU467" s="267" t="s">
        <v>85</v>
      </c>
      <c r="AV467" s="14" t="s">
        <v>172</v>
      </c>
      <c r="AW467" s="14" t="s">
        <v>37</v>
      </c>
      <c r="AX467" s="14" t="s">
        <v>83</v>
      </c>
      <c r="AY467" s="267" t="s">
        <v>165</v>
      </c>
    </row>
    <row r="468" s="11" customFormat="1" ht="22.8" customHeight="1">
      <c r="B468" s="204"/>
      <c r="C468" s="205"/>
      <c r="D468" s="206" t="s">
        <v>75</v>
      </c>
      <c r="E468" s="218" t="s">
        <v>644</v>
      </c>
      <c r="F468" s="218" t="s">
        <v>645</v>
      </c>
      <c r="G468" s="205"/>
      <c r="H468" s="205"/>
      <c r="I468" s="208"/>
      <c r="J468" s="219">
        <f>BK468</f>
        <v>0</v>
      </c>
      <c r="K468" s="205"/>
      <c r="L468" s="210"/>
      <c r="M468" s="211"/>
      <c r="N468" s="212"/>
      <c r="O468" s="212"/>
      <c r="P468" s="213">
        <f>SUM(P469:P470)</f>
        <v>0</v>
      </c>
      <c r="Q468" s="212"/>
      <c r="R468" s="213">
        <f>SUM(R469:R470)</f>
        <v>0</v>
      </c>
      <c r="S468" s="212"/>
      <c r="T468" s="214">
        <f>SUM(T469:T470)</f>
        <v>0</v>
      </c>
      <c r="AR468" s="215" t="s">
        <v>83</v>
      </c>
      <c r="AT468" s="216" t="s">
        <v>75</v>
      </c>
      <c r="AU468" s="216" t="s">
        <v>83</v>
      </c>
      <c r="AY468" s="215" t="s">
        <v>165</v>
      </c>
      <c r="BK468" s="217">
        <f>SUM(BK469:BK470)</f>
        <v>0</v>
      </c>
    </row>
    <row r="469" s="1" customFormat="1" ht="16.5" customHeight="1">
      <c r="B469" s="39"/>
      <c r="C469" s="220" t="s">
        <v>964</v>
      </c>
      <c r="D469" s="220" t="s">
        <v>167</v>
      </c>
      <c r="E469" s="221" t="s">
        <v>965</v>
      </c>
      <c r="F469" s="222" t="s">
        <v>966</v>
      </c>
      <c r="G469" s="223" t="s">
        <v>271</v>
      </c>
      <c r="H469" s="224">
        <v>340.70800000000003</v>
      </c>
      <c r="I469" s="225"/>
      <c r="J469" s="226">
        <f>ROUND(I469*H469,2)</f>
        <v>0</v>
      </c>
      <c r="K469" s="222" t="s">
        <v>171</v>
      </c>
      <c r="L469" s="44"/>
      <c r="M469" s="227" t="s">
        <v>19</v>
      </c>
      <c r="N469" s="228" t="s">
        <v>47</v>
      </c>
      <c r="O469" s="84"/>
      <c r="P469" s="229">
        <f>O469*H469</f>
        <v>0</v>
      </c>
      <c r="Q469" s="229">
        <v>0</v>
      </c>
      <c r="R469" s="229">
        <f>Q469*H469</f>
        <v>0</v>
      </c>
      <c r="S469" s="229">
        <v>0</v>
      </c>
      <c r="T469" s="230">
        <f>S469*H469</f>
        <v>0</v>
      </c>
      <c r="AR469" s="231" t="s">
        <v>172</v>
      </c>
      <c r="AT469" s="231" t="s">
        <v>167</v>
      </c>
      <c r="AU469" s="231" t="s">
        <v>85</v>
      </c>
      <c r="AY469" s="18" t="s">
        <v>165</v>
      </c>
      <c r="BE469" s="232">
        <f>IF(N469="základní",J469,0)</f>
        <v>0</v>
      </c>
      <c r="BF469" s="232">
        <f>IF(N469="snížená",J469,0)</f>
        <v>0</v>
      </c>
      <c r="BG469" s="232">
        <f>IF(N469="zákl. přenesená",J469,0)</f>
        <v>0</v>
      </c>
      <c r="BH469" s="232">
        <f>IF(N469="sníž. přenesená",J469,0)</f>
        <v>0</v>
      </c>
      <c r="BI469" s="232">
        <f>IF(N469="nulová",J469,0)</f>
        <v>0</v>
      </c>
      <c r="BJ469" s="18" t="s">
        <v>83</v>
      </c>
      <c r="BK469" s="232">
        <f>ROUND(I469*H469,2)</f>
        <v>0</v>
      </c>
      <c r="BL469" s="18" t="s">
        <v>172</v>
      </c>
      <c r="BM469" s="231" t="s">
        <v>967</v>
      </c>
    </row>
    <row r="470" s="1" customFormat="1">
      <c r="B470" s="39"/>
      <c r="C470" s="40"/>
      <c r="D470" s="233" t="s">
        <v>174</v>
      </c>
      <c r="E470" s="40"/>
      <c r="F470" s="234" t="s">
        <v>968</v>
      </c>
      <c r="G470" s="40"/>
      <c r="H470" s="40"/>
      <c r="I470" s="146"/>
      <c r="J470" s="40"/>
      <c r="K470" s="40"/>
      <c r="L470" s="44"/>
      <c r="M470" s="279"/>
      <c r="N470" s="280"/>
      <c r="O470" s="280"/>
      <c r="P470" s="280"/>
      <c r="Q470" s="280"/>
      <c r="R470" s="280"/>
      <c r="S470" s="280"/>
      <c r="T470" s="281"/>
      <c r="AT470" s="18" t="s">
        <v>174</v>
      </c>
      <c r="AU470" s="18" t="s">
        <v>85</v>
      </c>
    </row>
    <row r="471" s="1" customFormat="1" ht="6.96" customHeight="1">
      <c r="B471" s="59"/>
      <c r="C471" s="60"/>
      <c r="D471" s="60"/>
      <c r="E471" s="60"/>
      <c r="F471" s="60"/>
      <c r="G471" s="60"/>
      <c r="H471" s="60"/>
      <c r="I471" s="171"/>
      <c r="J471" s="60"/>
      <c r="K471" s="60"/>
      <c r="L471" s="44"/>
    </row>
  </sheetData>
  <sheetProtection sheet="1" autoFilter="0" formatColumns="0" formatRows="0" objects="1" scenarios="1" spinCount="100000" saltValue="INfppSdzDL/lRrYwtn8T6Y25j5nbOXFD3X9T4yVr40a6FVFayK47jObQMYjbiKL9uy1MsFFs0htZ1UFt4zSwaw==" hashValue="CIXfsPaLZ7PbGD3ONlf73ocgg/JgdCvUzGZEkT3VvRTZIr4w1c76uJLZk3ayp0nUCfSsf4vDUP3eAkNUKMb04Q==" algorithmName="SHA-512" password="CC35"/>
  <autoFilter ref="C93:K47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3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96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85</v>
      </c>
    </row>
    <row r="4" ht="24.96" customHeight="1">
      <c r="B4" s="21"/>
      <c r="D4" s="142" t="s">
        <v>133</v>
      </c>
      <c r="L4" s="21"/>
      <c r="M4" s="143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44" t="s">
        <v>16</v>
      </c>
      <c r="L6" s="21"/>
    </row>
    <row r="7" ht="16.5" customHeight="1">
      <c r="B7" s="21"/>
      <c r="E7" s="145" t="str">
        <f>'Rekapitulace stavby'!K6</f>
        <v>Ulice Školní, Šumperk</v>
      </c>
      <c r="F7" s="144"/>
      <c r="G7" s="144"/>
      <c r="H7" s="144"/>
      <c r="L7" s="21"/>
    </row>
    <row r="8" ht="12" customHeight="1">
      <c r="B8" s="21"/>
      <c r="D8" s="144" t="s">
        <v>134</v>
      </c>
      <c r="L8" s="21"/>
    </row>
    <row r="9" s="1" customFormat="1" ht="16.5" customHeight="1">
      <c r="B9" s="44"/>
      <c r="E9" s="145" t="s">
        <v>135</v>
      </c>
      <c r="F9" s="1"/>
      <c r="G9" s="1"/>
      <c r="H9" s="1"/>
      <c r="I9" s="146"/>
      <c r="L9" s="44"/>
    </row>
    <row r="10" s="1" customFormat="1" ht="12" customHeight="1">
      <c r="B10" s="44"/>
      <c r="D10" s="144" t="s">
        <v>136</v>
      </c>
      <c r="I10" s="146"/>
      <c r="L10" s="44"/>
    </row>
    <row r="11" s="1" customFormat="1" ht="36.96" customHeight="1">
      <c r="B11" s="44"/>
      <c r="E11" s="147" t="s">
        <v>969</v>
      </c>
      <c r="F11" s="1"/>
      <c r="G11" s="1"/>
      <c r="H11" s="1"/>
      <c r="I11" s="146"/>
      <c r="L11" s="44"/>
    </row>
    <row r="12" s="1" customFormat="1">
      <c r="B12" s="44"/>
      <c r="I12" s="146"/>
      <c r="L12" s="44"/>
    </row>
    <row r="13" s="1" customFormat="1" ht="12" customHeight="1">
      <c r="B13" s="44"/>
      <c r="D13" s="144" t="s">
        <v>18</v>
      </c>
      <c r="F13" s="133" t="s">
        <v>19</v>
      </c>
      <c r="I13" s="148" t="s">
        <v>20</v>
      </c>
      <c r="J13" s="133" t="s">
        <v>19</v>
      </c>
      <c r="L13" s="44"/>
    </row>
    <row r="14" s="1" customFormat="1" ht="12" customHeight="1">
      <c r="B14" s="44"/>
      <c r="D14" s="144" t="s">
        <v>21</v>
      </c>
      <c r="F14" s="133" t="s">
        <v>22</v>
      </c>
      <c r="I14" s="148" t="s">
        <v>23</v>
      </c>
      <c r="J14" s="149" t="str">
        <f>'Rekapitulace stavby'!AN8</f>
        <v>19. 2. 2019</v>
      </c>
      <c r="L14" s="44"/>
    </row>
    <row r="15" s="1" customFormat="1" ht="10.8" customHeight="1">
      <c r="B15" s="44"/>
      <c r="I15" s="146"/>
      <c r="L15" s="44"/>
    </row>
    <row r="16" s="1" customFormat="1" ht="12" customHeight="1">
      <c r="B16" s="44"/>
      <c r="D16" s="144" t="s">
        <v>25</v>
      </c>
      <c r="I16" s="148" t="s">
        <v>26</v>
      </c>
      <c r="J16" s="133" t="s">
        <v>27</v>
      </c>
      <c r="L16" s="44"/>
    </row>
    <row r="17" s="1" customFormat="1" ht="18" customHeight="1">
      <c r="B17" s="44"/>
      <c r="E17" s="133" t="s">
        <v>28</v>
      </c>
      <c r="I17" s="148" t="s">
        <v>29</v>
      </c>
      <c r="J17" s="133" t="s">
        <v>30</v>
      </c>
      <c r="L17" s="44"/>
    </row>
    <row r="18" s="1" customFormat="1" ht="6.96" customHeight="1">
      <c r="B18" s="44"/>
      <c r="I18" s="146"/>
      <c r="L18" s="44"/>
    </row>
    <row r="19" s="1" customFormat="1" ht="12" customHeight="1">
      <c r="B19" s="44"/>
      <c r="D19" s="144" t="s">
        <v>31</v>
      </c>
      <c r="I19" s="148" t="s">
        <v>26</v>
      </c>
      <c r="J19" s="34" t="str">
        <f>'Rekapitulace stavby'!AN13</f>
        <v>Vyplň údaj</v>
      </c>
      <c r="L19" s="44"/>
    </row>
    <row r="20" s="1" customFormat="1" ht="18" customHeight="1">
      <c r="B20" s="44"/>
      <c r="E20" s="34" t="str">
        <f>'Rekapitulace stavby'!E14</f>
        <v>Vyplň údaj</v>
      </c>
      <c r="F20" s="133"/>
      <c r="G20" s="133"/>
      <c r="H20" s="133"/>
      <c r="I20" s="148" t="s">
        <v>29</v>
      </c>
      <c r="J20" s="34" t="str">
        <f>'Rekapitulace stavby'!AN14</f>
        <v>Vyplň údaj</v>
      </c>
      <c r="L20" s="44"/>
    </row>
    <row r="21" s="1" customFormat="1" ht="6.96" customHeight="1">
      <c r="B21" s="44"/>
      <c r="I21" s="146"/>
      <c r="L21" s="44"/>
    </row>
    <row r="22" s="1" customFormat="1" ht="12" customHeight="1">
      <c r="B22" s="44"/>
      <c r="D22" s="144" t="s">
        <v>33</v>
      </c>
      <c r="I22" s="148" t="s">
        <v>26</v>
      </c>
      <c r="J22" s="133" t="s">
        <v>34</v>
      </c>
      <c r="L22" s="44"/>
    </row>
    <row r="23" s="1" customFormat="1" ht="18" customHeight="1">
      <c r="B23" s="44"/>
      <c r="E23" s="133" t="s">
        <v>35</v>
      </c>
      <c r="I23" s="148" t="s">
        <v>29</v>
      </c>
      <c r="J23" s="133" t="s">
        <v>36</v>
      </c>
      <c r="L23" s="44"/>
    </row>
    <row r="24" s="1" customFormat="1" ht="6.96" customHeight="1">
      <c r="B24" s="44"/>
      <c r="I24" s="146"/>
      <c r="L24" s="44"/>
    </row>
    <row r="25" s="1" customFormat="1" ht="12" customHeight="1">
      <c r="B25" s="44"/>
      <c r="D25" s="144" t="s">
        <v>38</v>
      </c>
      <c r="I25" s="148" t="s">
        <v>26</v>
      </c>
      <c r="J25" s="133" t="s">
        <v>19</v>
      </c>
      <c r="L25" s="44"/>
    </row>
    <row r="26" s="1" customFormat="1" ht="18" customHeight="1">
      <c r="B26" s="44"/>
      <c r="E26" s="133" t="s">
        <v>39</v>
      </c>
      <c r="I26" s="148" t="s">
        <v>29</v>
      </c>
      <c r="J26" s="133" t="s">
        <v>19</v>
      </c>
      <c r="L26" s="44"/>
    </row>
    <row r="27" s="1" customFormat="1" ht="6.96" customHeight="1">
      <c r="B27" s="44"/>
      <c r="I27" s="146"/>
      <c r="L27" s="44"/>
    </row>
    <row r="28" s="1" customFormat="1" ht="12" customHeight="1">
      <c r="B28" s="44"/>
      <c r="D28" s="144" t="s">
        <v>40</v>
      </c>
      <c r="I28" s="146"/>
      <c r="L28" s="44"/>
    </row>
    <row r="29" s="7" customFormat="1" ht="16.5" customHeight="1">
      <c r="B29" s="150"/>
      <c r="E29" s="151" t="s">
        <v>19</v>
      </c>
      <c r="F29" s="151"/>
      <c r="G29" s="151"/>
      <c r="H29" s="151"/>
      <c r="I29" s="152"/>
      <c r="L29" s="150"/>
    </row>
    <row r="30" s="1" customFormat="1" ht="6.96" customHeight="1">
      <c r="B30" s="44"/>
      <c r="I30" s="146"/>
      <c r="L30" s="44"/>
    </row>
    <row r="31" s="1" customFormat="1" ht="6.96" customHeight="1">
      <c r="B31" s="44"/>
      <c r="D31" s="76"/>
      <c r="E31" s="76"/>
      <c r="F31" s="76"/>
      <c r="G31" s="76"/>
      <c r="H31" s="76"/>
      <c r="I31" s="153"/>
      <c r="J31" s="76"/>
      <c r="K31" s="76"/>
      <c r="L31" s="44"/>
    </row>
    <row r="32" s="1" customFormat="1" ht="25.44" customHeight="1">
      <c r="B32" s="44"/>
      <c r="D32" s="154" t="s">
        <v>42</v>
      </c>
      <c r="I32" s="146"/>
      <c r="J32" s="155">
        <f>ROUND(J86, 2)</f>
        <v>0</v>
      </c>
      <c r="L32" s="44"/>
    </row>
    <row r="33" s="1" customFormat="1" ht="6.96" customHeight="1">
      <c r="B33" s="44"/>
      <c r="D33" s="76"/>
      <c r="E33" s="76"/>
      <c r="F33" s="76"/>
      <c r="G33" s="76"/>
      <c r="H33" s="76"/>
      <c r="I33" s="153"/>
      <c r="J33" s="76"/>
      <c r="K33" s="76"/>
      <c r="L33" s="44"/>
    </row>
    <row r="34" s="1" customFormat="1" ht="14.4" customHeight="1">
      <c r="B34" s="44"/>
      <c r="F34" s="156" t="s">
        <v>44</v>
      </c>
      <c r="I34" s="157" t="s">
        <v>43</v>
      </c>
      <c r="J34" s="156" t="s">
        <v>45</v>
      </c>
      <c r="L34" s="44"/>
    </row>
    <row r="35" s="1" customFormat="1" ht="14.4" customHeight="1">
      <c r="B35" s="44"/>
      <c r="D35" s="158" t="s">
        <v>46</v>
      </c>
      <c r="E35" s="144" t="s">
        <v>47</v>
      </c>
      <c r="F35" s="159">
        <f>ROUND((SUM(BE86:BE129)),  2)</f>
        <v>0</v>
      </c>
      <c r="I35" s="160">
        <v>0.20999999999999999</v>
      </c>
      <c r="J35" s="159">
        <f>ROUND(((SUM(BE86:BE129))*I35),  2)</f>
        <v>0</v>
      </c>
      <c r="L35" s="44"/>
    </row>
    <row r="36" s="1" customFormat="1" ht="14.4" customHeight="1">
      <c r="B36" s="44"/>
      <c r="E36" s="144" t="s">
        <v>48</v>
      </c>
      <c r="F36" s="159">
        <f>ROUND((SUM(BF86:BF129)),  2)</f>
        <v>0</v>
      </c>
      <c r="I36" s="160">
        <v>0.14999999999999999</v>
      </c>
      <c r="J36" s="159">
        <f>ROUND(((SUM(BF86:BF129))*I36),  2)</f>
        <v>0</v>
      </c>
      <c r="L36" s="44"/>
    </row>
    <row r="37" hidden="1" s="1" customFormat="1" ht="14.4" customHeight="1">
      <c r="B37" s="44"/>
      <c r="E37" s="144" t="s">
        <v>49</v>
      </c>
      <c r="F37" s="159">
        <f>ROUND((SUM(BG86:BG129)),  2)</f>
        <v>0</v>
      </c>
      <c r="I37" s="160">
        <v>0.20999999999999999</v>
      </c>
      <c r="J37" s="159">
        <f>0</f>
        <v>0</v>
      </c>
      <c r="L37" s="44"/>
    </row>
    <row r="38" hidden="1" s="1" customFormat="1" ht="14.4" customHeight="1">
      <c r="B38" s="44"/>
      <c r="E38" s="144" t="s">
        <v>50</v>
      </c>
      <c r="F38" s="159">
        <f>ROUND((SUM(BH86:BH129)),  2)</f>
        <v>0</v>
      </c>
      <c r="I38" s="160">
        <v>0.14999999999999999</v>
      </c>
      <c r="J38" s="159">
        <f>0</f>
        <v>0</v>
      </c>
      <c r="L38" s="44"/>
    </row>
    <row r="39" hidden="1" s="1" customFormat="1" ht="14.4" customHeight="1">
      <c r="B39" s="44"/>
      <c r="E39" s="144" t="s">
        <v>51</v>
      </c>
      <c r="F39" s="159">
        <f>ROUND((SUM(BI86:BI129)),  2)</f>
        <v>0</v>
      </c>
      <c r="I39" s="160">
        <v>0</v>
      </c>
      <c r="J39" s="159">
        <f>0</f>
        <v>0</v>
      </c>
      <c r="L39" s="44"/>
    </row>
    <row r="40" s="1" customFormat="1" ht="6.96" customHeight="1">
      <c r="B40" s="44"/>
      <c r="I40" s="146"/>
      <c r="L40" s="44"/>
    </row>
    <row r="41" s="1" customFormat="1" ht="25.44" customHeight="1">
      <c r="B41" s="44"/>
      <c r="C41" s="161"/>
      <c r="D41" s="162" t="s">
        <v>52</v>
      </c>
      <c r="E41" s="163"/>
      <c r="F41" s="163"/>
      <c r="G41" s="164" t="s">
        <v>53</v>
      </c>
      <c r="H41" s="165" t="s">
        <v>54</v>
      </c>
      <c r="I41" s="166"/>
      <c r="J41" s="167">
        <f>SUM(J32:J39)</f>
        <v>0</v>
      </c>
      <c r="K41" s="168"/>
      <c r="L41" s="44"/>
    </row>
    <row r="42" s="1" customFormat="1" ht="14.4" customHeight="1">
      <c r="B42" s="169"/>
      <c r="C42" s="170"/>
      <c r="D42" s="170"/>
      <c r="E42" s="170"/>
      <c r="F42" s="170"/>
      <c r="G42" s="170"/>
      <c r="H42" s="170"/>
      <c r="I42" s="171"/>
      <c r="J42" s="170"/>
      <c r="K42" s="170"/>
      <c r="L42" s="44"/>
    </row>
    <row r="46" s="1" customFormat="1" ht="6.96" customHeight="1">
      <c r="B46" s="172"/>
      <c r="C46" s="173"/>
      <c r="D46" s="173"/>
      <c r="E46" s="173"/>
      <c r="F46" s="173"/>
      <c r="G46" s="173"/>
      <c r="H46" s="173"/>
      <c r="I46" s="174"/>
      <c r="J46" s="173"/>
      <c r="K46" s="173"/>
      <c r="L46" s="44"/>
    </row>
    <row r="47" s="1" customFormat="1" ht="24.96" customHeight="1">
      <c r="B47" s="39"/>
      <c r="C47" s="24" t="s">
        <v>138</v>
      </c>
      <c r="D47" s="40"/>
      <c r="E47" s="40"/>
      <c r="F47" s="40"/>
      <c r="G47" s="40"/>
      <c r="H47" s="40"/>
      <c r="I47" s="146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44"/>
    </row>
    <row r="49" s="1" customFormat="1" ht="12" customHeight="1">
      <c r="B49" s="39"/>
      <c r="C49" s="33" t="s">
        <v>16</v>
      </c>
      <c r="D49" s="40"/>
      <c r="E49" s="40"/>
      <c r="F49" s="40"/>
      <c r="G49" s="40"/>
      <c r="H49" s="40"/>
      <c r="I49" s="146"/>
      <c r="J49" s="40"/>
      <c r="K49" s="40"/>
      <c r="L49" s="44"/>
    </row>
    <row r="50" s="1" customFormat="1" ht="16.5" customHeight="1">
      <c r="B50" s="39"/>
      <c r="C50" s="40"/>
      <c r="D50" s="40"/>
      <c r="E50" s="175" t="str">
        <f>E7</f>
        <v>Ulice Školní, Šumperk</v>
      </c>
      <c r="F50" s="33"/>
      <c r="G50" s="33"/>
      <c r="H50" s="33"/>
      <c r="I50" s="146"/>
      <c r="J50" s="40"/>
      <c r="K50" s="40"/>
      <c r="L50" s="44"/>
    </row>
    <row r="51" ht="12" customHeight="1">
      <c r="B51" s="22"/>
      <c r="C51" s="33" t="s">
        <v>134</v>
      </c>
      <c r="D51" s="23"/>
      <c r="E51" s="23"/>
      <c r="F51" s="23"/>
      <c r="G51" s="23"/>
      <c r="H51" s="23"/>
      <c r="I51" s="138"/>
      <c r="J51" s="23"/>
      <c r="K51" s="23"/>
      <c r="L51" s="21"/>
    </row>
    <row r="52" s="1" customFormat="1" ht="16.5" customHeight="1">
      <c r="B52" s="39"/>
      <c r="C52" s="40"/>
      <c r="D52" s="40"/>
      <c r="E52" s="175" t="s">
        <v>135</v>
      </c>
      <c r="F52" s="40"/>
      <c r="G52" s="40"/>
      <c r="H52" s="40"/>
      <c r="I52" s="146"/>
      <c r="J52" s="40"/>
      <c r="K52" s="40"/>
      <c r="L52" s="44"/>
    </row>
    <row r="53" s="1" customFormat="1" ht="12" customHeight="1">
      <c r="B53" s="39"/>
      <c r="C53" s="33" t="s">
        <v>136</v>
      </c>
      <c r="D53" s="40"/>
      <c r="E53" s="40"/>
      <c r="F53" s="40"/>
      <c r="G53" s="40"/>
      <c r="H53" s="40"/>
      <c r="I53" s="146"/>
      <c r="J53" s="40"/>
      <c r="K53" s="40"/>
      <c r="L53" s="44"/>
    </row>
    <row r="54" s="1" customFormat="1" ht="16.5" customHeight="1">
      <c r="B54" s="39"/>
      <c r="C54" s="40"/>
      <c r="D54" s="40"/>
      <c r="E54" s="69" t="str">
        <f>E11</f>
        <v>901/101 - Vedlejší rozpočtové náklady SO 101</v>
      </c>
      <c r="F54" s="40"/>
      <c r="G54" s="40"/>
      <c r="H54" s="40"/>
      <c r="I54" s="146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44"/>
    </row>
    <row r="56" s="1" customFormat="1" ht="12" customHeight="1">
      <c r="B56" s="39"/>
      <c r="C56" s="33" t="s">
        <v>21</v>
      </c>
      <c r="D56" s="40"/>
      <c r="E56" s="40"/>
      <c r="F56" s="28" t="str">
        <f>F14</f>
        <v xml:space="preserve"> </v>
      </c>
      <c r="G56" s="40"/>
      <c r="H56" s="40"/>
      <c r="I56" s="148" t="s">
        <v>23</v>
      </c>
      <c r="J56" s="72" t="str">
        <f>IF(J14="","",J14)</f>
        <v>19. 2. 2019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44"/>
    </row>
    <row r="58" s="1" customFormat="1" ht="15.15" customHeight="1">
      <c r="B58" s="39"/>
      <c r="C58" s="33" t="s">
        <v>25</v>
      </c>
      <c r="D58" s="40"/>
      <c r="E58" s="40"/>
      <c r="F58" s="28" t="str">
        <f>E17</f>
        <v>Město Šumperk</v>
      </c>
      <c r="G58" s="40"/>
      <c r="H58" s="40"/>
      <c r="I58" s="148" t="s">
        <v>33</v>
      </c>
      <c r="J58" s="37" t="str">
        <f>E23</f>
        <v>PROJEKCE s.r.o.</v>
      </c>
      <c r="K58" s="40"/>
      <c r="L58" s="44"/>
    </row>
    <row r="59" s="1" customFormat="1" ht="27.9" customHeight="1">
      <c r="B59" s="39"/>
      <c r="C59" s="33" t="s">
        <v>31</v>
      </c>
      <c r="D59" s="40"/>
      <c r="E59" s="40"/>
      <c r="F59" s="28" t="str">
        <f>IF(E20="","",E20)</f>
        <v>Vyplň údaj</v>
      </c>
      <c r="G59" s="40"/>
      <c r="H59" s="40"/>
      <c r="I59" s="148" t="s">
        <v>38</v>
      </c>
      <c r="J59" s="37" t="str">
        <f>E26</f>
        <v>Petr Slezák, CS ÚRS 2019 01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44"/>
    </row>
    <row r="61" s="1" customFormat="1" ht="29.28" customHeight="1">
      <c r="B61" s="39"/>
      <c r="C61" s="176" t="s">
        <v>139</v>
      </c>
      <c r="D61" s="177"/>
      <c r="E61" s="177"/>
      <c r="F61" s="177"/>
      <c r="G61" s="177"/>
      <c r="H61" s="177"/>
      <c r="I61" s="178"/>
      <c r="J61" s="179" t="s">
        <v>140</v>
      </c>
      <c r="K61" s="177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44"/>
    </row>
    <row r="63" s="1" customFormat="1" ht="22.8" customHeight="1">
      <c r="B63" s="39"/>
      <c r="C63" s="180" t="s">
        <v>74</v>
      </c>
      <c r="D63" s="40"/>
      <c r="E63" s="40"/>
      <c r="F63" s="40"/>
      <c r="G63" s="40"/>
      <c r="H63" s="40"/>
      <c r="I63" s="146"/>
      <c r="J63" s="102">
        <f>J86</f>
        <v>0</v>
      </c>
      <c r="K63" s="40"/>
      <c r="L63" s="44"/>
      <c r="AU63" s="18" t="s">
        <v>141</v>
      </c>
    </row>
    <row r="64" s="8" customFormat="1" ht="24.96" customHeight="1">
      <c r="B64" s="181"/>
      <c r="C64" s="182"/>
      <c r="D64" s="183" t="s">
        <v>970</v>
      </c>
      <c r="E64" s="184"/>
      <c r="F64" s="184"/>
      <c r="G64" s="184"/>
      <c r="H64" s="184"/>
      <c r="I64" s="185"/>
      <c r="J64" s="186">
        <f>J87</f>
        <v>0</v>
      </c>
      <c r="K64" s="182"/>
      <c r="L64" s="187"/>
    </row>
    <row r="65" s="1" customFormat="1" ht="21.84" customHeight="1">
      <c r="B65" s="39"/>
      <c r="C65" s="40"/>
      <c r="D65" s="40"/>
      <c r="E65" s="40"/>
      <c r="F65" s="40"/>
      <c r="G65" s="40"/>
      <c r="H65" s="40"/>
      <c r="I65" s="146"/>
      <c r="J65" s="40"/>
      <c r="K65" s="40"/>
      <c r="L65" s="44"/>
    </row>
    <row r="66" s="1" customFormat="1" ht="6.96" customHeight="1">
      <c r="B66" s="59"/>
      <c r="C66" s="60"/>
      <c r="D66" s="60"/>
      <c r="E66" s="60"/>
      <c r="F66" s="60"/>
      <c r="G66" s="60"/>
      <c r="H66" s="60"/>
      <c r="I66" s="171"/>
      <c r="J66" s="60"/>
      <c r="K66" s="60"/>
      <c r="L66" s="44"/>
    </row>
    <row r="70" s="1" customFormat="1" ht="6.96" customHeight="1">
      <c r="B70" s="61"/>
      <c r="C70" s="62"/>
      <c r="D70" s="62"/>
      <c r="E70" s="62"/>
      <c r="F70" s="62"/>
      <c r="G70" s="62"/>
      <c r="H70" s="62"/>
      <c r="I70" s="174"/>
      <c r="J70" s="62"/>
      <c r="K70" s="62"/>
      <c r="L70" s="44"/>
    </row>
    <row r="71" s="1" customFormat="1" ht="24.96" customHeight="1">
      <c r="B71" s="39"/>
      <c r="C71" s="24" t="s">
        <v>150</v>
      </c>
      <c r="D71" s="40"/>
      <c r="E71" s="40"/>
      <c r="F71" s="40"/>
      <c r="G71" s="40"/>
      <c r="H71" s="40"/>
      <c r="I71" s="146"/>
      <c r="J71" s="40"/>
      <c r="K71" s="40"/>
      <c r="L71" s="44"/>
    </row>
    <row r="72" s="1" customFormat="1" ht="6.96" customHeight="1">
      <c r="B72" s="39"/>
      <c r="C72" s="40"/>
      <c r="D72" s="40"/>
      <c r="E72" s="40"/>
      <c r="F72" s="40"/>
      <c r="G72" s="40"/>
      <c r="H72" s="40"/>
      <c r="I72" s="146"/>
      <c r="J72" s="40"/>
      <c r="K72" s="40"/>
      <c r="L72" s="44"/>
    </row>
    <row r="73" s="1" customFormat="1" ht="12" customHeight="1">
      <c r="B73" s="39"/>
      <c r="C73" s="33" t="s">
        <v>16</v>
      </c>
      <c r="D73" s="40"/>
      <c r="E73" s="40"/>
      <c r="F73" s="40"/>
      <c r="G73" s="40"/>
      <c r="H73" s="40"/>
      <c r="I73" s="146"/>
      <c r="J73" s="40"/>
      <c r="K73" s="40"/>
      <c r="L73" s="44"/>
    </row>
    <row r="74" s="1" customFormat="1" ht="16.5" customHeight="1">
      <c r="B74" s="39"/>
      <c r="C74" s="40"/>
      <c r="D74" s="40"/>
      <c r="E74" s="175" t="str">
        <f>E7</f>
        <v>Ulice Školní, Šumperk</v>
      </c>
      <c r="F74" s="33"/>
      <c r="G74" s="33"/>
      <c r="H74" s="33"/>
      <c r="I74" s="146"/>
      <c r="J74" s="40"/>
      <c r="K74" s="40"/>
      <c r="L74" s="44"/>
    </row>
    <row r="75" ht="12" customHeight="1">
      <c r="B75" s="22"/>
      <c r="C75" s="33" t="s">
        <v>134</v>
      </c>
      <c r="D75" s="23"/>
      <c r="E75" s="23"/>
      <c r="F75" s="23"/>
      <c r="G75" s="23"/>
      <c r="H75" s="23"/>
      <c r="I75" s="138"/>
      <c r="J75" s="23"/>
      <c r="K75" s="23"/>
      <c r="L75" s="21"/>
    </row>
    <row r="76" s="1" customFormat="1" ht="16.5" customHeight="1">
      <c r="B76" s="39"/>
      <c r="C76" s="40"/>
      <c r="D76" s="40"/>
      <c r="E76" s="175" t="s">
        <v>135</v>
      </c>
      <c r="F76" s="40"/>
      <c r="G76" s="40"/>
      <c r="H76" s="40"/>
      <c r="I76" s="146"/>
      <c r="J76" s="40"/>
      <c r="K76" s="40"/>
      <c r="L76" s="44"/>
    </row>
    <row r="77" s="1" customFormat="1" ht="12" customHeight="1">
      <c r="B77" s="39"/>
      <c r="C77" s="33" t="s">
        <v>136</v>
      </c>
      <c r="D77" s="40"/>
      <c r="E77" s="40"/>
      <c r="F77" s="40"/>
      <c r="G77" s="40"/>
      <c r="H77" s="40"/>
      <c r="I77" s="146"/>
      <c r="J77" s="40"/>
      <c r="K77" s="40"/>
      <c r="L77" s="44"/>
    </row>
    <row r="78" s="1" customFormat="1" ht="16.5" customHeight="1">
      <c r="B78" s="39"/>
      <c r="C78" s="40"/>
      <c r="D78" s="40"/>
      <c r="E78" s="69" t="str">
        <f>E11</f>
        <v>901/101 - Vedlejší rozpočtové náklady SO 101</v>
      </c>
      <c r="F78" s="40"/>
      <c r="G78" s="40"/>
      <c r="H78" s="40"/>
      <c r="I78" s="146"/>
      <c r="J78" s="40"/>
      <c r="K78" s="40"/>
      <c r="L78" s="44"/>
    </row>
    <row r="79" s="1" customFormat="1" ht="6.96" customHeight="1">
      <c r="B79" s="39"/>
      <c r="C79" s="40"/>
      <c r="D79" s="40"/>
      <c r="E79" s="40"/>
      <c r="F79" s="40"/>
      <c r="G79" s="40"/>
      <c r="H79" s="40"/>
      <c r="I79" s="146"/>
      <c r="J79" s="40"/>
      <c r="K79" s="40"/>
      <c r="L79" s="44"/>
    </row>
    <row r="80" s="1" customFormat="1" ht="12" customHeight="1">
      <c r="B80" s="39"/>
      <c r="C80" s="33" t="s">
        <v>21</v>
      </c>
      <c r="D80" s="40"/>
      <c r="E80" s="40"/>
      <c r="F80" s="28" t="str">
        <f>F14</f>
        <v xml:space="preserve"> </v>
      </c>
      <c r="G80" s="40"/>
      <c r="H80" s="40"/>
      <c r="I80" s="148" t="s">
        <v>23</v>
      </c>
      <c r="J80" s="72" t="str">
        <f>IF(J14="","",J14)</f>
        <v>19. 2. 2019</v>
      </c>
      <c r="K80" s="40"/>
      <c r="L80" s="44"/>
    </row>
    <row r="81" s="1" customFormat="1" ht="6.96" customHeight="1">
      <c r="B81" s="39"/>
      <c r="C81" s="40"/>
      <c r="D81" s="40"/>
      <c r="E81" s="40"/>
      <c r="F81" s="40"/>
      <c r="G81" s="40"/>
      <c r="H81" s="40"/>
      <c r="I81" s="146"/>
      <c r="J81" s="40"/>
      <c r="K81" s="40"/>
      <c r="L81" s="44"/>
    </row>
    <row r="82" s="1" customFormat="1" ht="15.15" customHeight="1">
      <c r="B82" s="39"/>
      <c r="C82" s="33" t="s">
        <v>25</v>
      </c>
      <c r="D82" s="40"/>
      <c r="E82" s="40"/>
      <c r="F82" s="28" t="str">
        <f>E17</f>
        <v>Město Šumperk</v>
      </c>
      <c r="G82" s="40"/>
      <c r="H82" s="40"/>
      <c r="I82" s="148" t="s">
        <v>33</v>
      </c>
      <c r="J82" s="37" t="str">
        <f>E23</f>
        <v>PROJEKCE s.r.o.</v>
      </c>
      <c r="K82" s="40"/>
      <c r="L82" s="44"/>
    </row>
    <row r="83" s="1" customFormat="1" ht="27.9" customHeight="1">
      <c r="B83" s="39"/>
      <c r="C83" s="33" t="s">
        <v>31</v>
      </c>
      <c r="D83" s="40"/>
      <c r="E83" s="40"/>
      <c r="F83" s="28" t="str">
        <f>IF(E20="","",E20)</f>
        <v>Vyplň údaj</v>
      </c>
      <c r="G83" s="40"/>
      <c r="H83" s="40"/>
      <c r="I83" s="148" t="s">
        <v>38</v>
      </c>
      <c r="J83" s="37" t="str">
        <f>E26</f>
        <v>Petr Slezák, CS ÚRS 2019 01</v>
      </c>
      <c r="K83" s="40"/>
      <c r="L83" s="44"/>
    </row>
    <row r="84" s="1" customFormat="1" ht="10.32" customHeight="1">
      <c r="B84" s="39"/>
      <c r="C84" s="40"/>
      <c r="D84" s="40"/>
      <c r="E84" s="40"/>
      <c r="F84" s="40"/>
      <c r="G84" s="40"/>
      <c r="H84" s="40"/>
      <c r="I84" s="146"/>
      <c r="J84" s="40"/>
      <c r="K84" s="40"/>
      <c r="L84" s="44"/>
    </row>
    <row r="85" s="10" customFormat="1" ht="29.28" customHeight="1">
      <c r="B85" s="194"/>
      <c r="C85" s="195" t="s">
        <v>151</v>
      </c>
      <c r="D85" s="196" t="s">
        <v>61</v>
      </c>
      <c r="E85" s="196" t="s">
        <v>57</v>
      </c>
      <c r="F85" s="196" t="s">
        <v>58</v>
      </c>
      <c r="G85" s="196" t="s">
        <v>152</v>
      </c>
      <c r="H85" s="196" t="s">
        <v>153</v>
      </c>
      <c r="I85" s="197" t="s">
        <v>154</v>
      </c>
      <c r="J85" s="196" t="s">
        <v>140</v>
      </c>
      <c r="K85" s="198" t="s">
        <v>155</v>
      </c>
      <c r="L85" s="199"/>
      <c r="M85" s="92" t="s">
        <v>19</v>
      </c>
      <c r="N85" s="93" t="s">
        <v>46</v>
      </c>
      <c r="O85" s="93" t="s">
        <v>156</v>
      </c>
      <c r="P85" s="93" t="s">
        <v>157</v>
      </c>
      <c r="Q85" s="93" t="s">
        <v>158</v>
      </c>
      <c r="R85" s="93" t="s">
        <v>159</v>
      </c>
      <c r="S85" s="93" t="s">
        <v>160</v>
      </c>
      <c r="T85" s="94" t="s">
        <v>161</v>
      </c>
    </row>
    <row r="86" s="1" customFormat="1" ht="22.8" customHeight="1">
      <c r="B86" s="39"/>
      <c r="C86" s="99" t="s">
        <v>162</v>
      </c>
      <c r="D86" s="40"/>
      <c r="E86" s="40"/>
      <c r="F86" s="40"/>
      <c r="G86" s="40"/>
      <c r="H86" s="40"/>
      <c r="I86" s="146"/>
      <c r="J86" s="200">
        <f>BK86</f>
        <v>0</v>
      </c>
      <c r="K86" s="40"/>
      <c r="L86" s="44"/>
      <c r="M86" s="95"/>
      <c r="N86" s="96"/>
      <c r="O86" s="96"/>
      <c r="P86" s="201">
        <f>P87</f>
        <v>0</v>
      </c>
      <c r="Q86" s="96"/>
      <c r="R86" s="201">
        <f>R87</f>
        <v>0</v>
      </c>
      <c r="S86" s="96"/>
      <c r="T86" s="202">
        <f>T87</f>
        <v>0</v>
      </c>
      <c r="AT86" s="18" t="s">
        <v>75</v>
      </c>
      <c r="AU86" s="18" t="s">
        <v>141</v>
      </c>
      <c r="BK86" s="203">
        <f>BK87</f>
        <v>0</v>
      </c>
    </row>
    <row r="87" s="11" customFormat="1" ht="25.92" customHeight="1">
      <c r="B87" s="204"/>
      <c r="C87" s="205"/>
      <c r="D87" s="206" t="s">
        <v>75</v>
      </c>
      <c r="E87" s="207" t="s">
        <v>971</v>
      </c>
      <c r="F87" s="207" t="s">
        <v>972</v>
      </c>
      <c r="G87" s="205"/>
      <c r="H87" s="205"/>
      <c r="I87" s="208"/>
      <c r="J87" s="209">
        <f>BK87</f>
        <v>0</v>
      </c>
      <c r="K87" s="205"/>
      <c r="L87" s="210"/>
      <c r="M87" s="211"/>
      <c r="N87" s="212"/>
      <c r="O87" s="212"/>
      <c r="P87" s="213">
        <f>SUM(P88:P129)</f>
        <v>0</v>
      </c>
      <c r="Q87" s="212"/>
      <c r="R87" s="213">
        <f>SUM(R88:R129)</f>
        <v>0</v>
      </c>
      <c r="S87" s="212"/>
      <c r="T87" s="214">
        <f>SUM(T88:T129)</f>
        <v>0</v>
      </c>
      <c r="AR87" s="215" t="s">
        <v>202</v>
      </c>
      <c r="AT87" s="216" t="s">
        <v>75</v>
      </c>
      <c r="AU87" s="216" t="s">
        <v>76</v>
      </c>
      <c r="AY87" s="215" t="s">
        <v>165</v>
      </c>
      <c r="BK87" s="217">
        <f>SUM(BK88:BK129)</f>
        <v>0</v>
      </c>
    </row>
    <row r="88" s="1" customFormat="1" ht="16.5" customHeight="1">
      <c r="B88" s="39"/>
      <c r="C88" s="220" t="s">
        <v>83</v>
      </c>
      <c r="D88" s="220" t="s">
        <v>167</v>
      </c>
      <c r="E88" s="221" t="s">
        <v>973</v>
      </c>
      <c r="F88" s="222" t="s">
        <v>974</v>
      </c>
      <c r="G88" s="223" t="s">
        <v>442</v>
      </c>
      <c r="H88" s="224">
        <v>1</v>
      </c>
      <c r="I88" s="225"/>
      <c r="J88" s="226">
        <f>ROUND(I88*H88,2)</f>
        <v>0</v>
      </c>
      <c r="K88" s="222" t="s">
        <v>367</v>
      </c>
      <c r="L88" s="44"/>
      <c r="M88" s="227" t="s">
        <v>19</v>
      </c>
      <c r="N88" s="228" t="s">
        <v>47</v>
      </c>
      <c r="O88" s="84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31" t="s">
        <v>172</v>
      </c>
      <c r="AT88" s="231" t="s">
        <v>167</v>
      </c>
      <c r="AU88" s="231" t="s">
        <v>83</v>
      </c>
      <c r="AY88" s="18" t="s">
        <v>165</v>
      </c>
      <c r="BE88" s="232">
        <f>IF(N88="základní",J88,0)</f>
        <v>0</v>
      </c>
      <c r="BF88" s="232">
        <f>IF(N88="snížená",J88,0)</f>
        <v>0</v>
      </c>
      <c r="BG88" s="232">
        <f>IF(N88="zákl. přenesená",J88,0)</f>
        <v>0</v>
      </c>
      <c r="BH88" s="232">
        <f>IF(N88="sníž. přenesená",J88,0)</f>
        <v>0</v>
      </c>
      <c r="BI88" s="232">
        <f>IF(N88="nulová",J88,0)</f>
        <v>0</v>
      </c>
      <c r="BJ88" s="18" t="s">
        <v>83</v>
      </c>
      <c r="BK88" s="232">
        <f>ROUND(I88*H88,2)</f>
        <v>0</v>
      </c>
      <c r="BL88" s="18" t="s">
        <v>172</v>
      </c>
      <c r="BM88" s="231" t="s">
        <v>975</v>
      </c>
    </row>
    <row r="89" s="1" customFormat="1">
      <c r="B89" s="39"/>
      <c r="C89" s="40"/>
      <c r="D89" s="233" t="s">
        <v>174</v>
      </c>
      <c r="E89" s="40"/>
      <c r="F89" s="234" t="s">
        <v>976</v>
      </c>
      <c r="G89" s="40"/>
      <c r="H89" s="40"/>
      <c r="I89" s="146"/>
      <c r="J89" s="40"/>
      <c r="K89" s="40"/>
      <c r="L89" s="44"/>
      <c r="M89" s="235"/>
      <c r="N89" s="84"/>
      <c r="O89" s="84"/>
      <c r="P89" s="84"/>
      <c r="Q89" s="84"/>
      <c r="R89" s="84"/>
      <c r="S89" s="84"/>
      <c r="T89" s="85"/>
      <c r="AT89" s="18" t="s">
        <v>174</v>
      </c>
      <c r="AU89" s="18" t="s">
        <v>83</v>
      </c>
    </row>
    <row r="90" s="1" customFormat="1">
      <c r="B90" s="39"/>
      <c r="C90" s="40"/>
      <c r="D90" s="233" t="s">
        <v>369</v>
      </c>
      <c r="E90" s="40"/>
      <c r="F90" s="278" t="s">
        <v>977</v>
      </c>
      <c r="G90" s="40"/>
      <c r="H90" s="40"/>
      <c r="I90" s="146"/>
      <c r="J90" s="40"/>
      <c r="K90" s="40"/>
      <c r="L90" s="44"/>
      <c r="M90" s="235"/>
      <c r="N90" s="84"/>
      <c r="O90" s="84"/>
      <c r="P90" s="84"/>
      <c r="Q90" s="84"/>
      <c r="R90" s="84"/>
      <c r="S90" s="84"/>
      <c r="T90" s="85"/>
      <c r="AT90" s="18" t="s">
        <v>369</v>
      </c>
      <c r="AU90" s="18" t="s">
        <v>83</v>
      </c>
    </row>
    <row r="91" s="1" customFormat="1" ht="16.5" customHeight="1">
      <c r="B91" s="39"/>
      <c r="C91" s="220" t="s">
        <v>85</v>
      </c>
      <c r="D91" s="220" t="s">
        <v>167</v>
      </c>
      <c r="E91" s="221" t="s">
        <v>978</v>
      </c>
      <c r="F91" s="222" t="s">
        <v>979</v>
      </c>
      <c r="G91" s="223" t="s">
        <v>442</v>
      </c>
      <c r="H91" s="224">
        <v>1</v>
      </c>
      <c r="I91" s="225"/>
      <c r="J91" s="226">
        <f>ROUND(I91*H91,2)</f>
        <v>0</v>
      </c>
      <c r="K91" s="222" t="s">
        <v>367</v>
      </c>
      <c r="L91" s="44"/>
      <c r="M91" s="227" t="s">
        <v>19</v>
      </c>
      <c r="N91" s="228" t="s">
        <v>47</v>
      </c>
      <c r="O91" s="84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1" t="s">
        <v>172</v>
      </c>
      <c r="AT91" s="231" t="s">
        <v>167</v>
      </c>
      <c r="AU91" s="231" t="s">
        <v>83</v>
      </c>
      <c r="AY91" s="18" t="s">
        <v>165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18" t="s">
        <v>83</v>
      </c>
      <c r="BK91" s="232">
        <f>ROUND(I91*H91,2)</f>
        <v>0</v>
      </c>
      <c r="BL91" s="18" t="s">
        <v>172</v>
      </c>
      <c r="BM91" s="231" t="s">
        <v>980</v>
      </c>
    </row>
    <row r="92" s="1" customFormat="1">
      <c r="B92" s="39"/>
      <c r="C92" s="40"/>
      <c r="D92" s="233" t="s">
        <v>174</v>
      </c>
      <c r="E92" s="40"/>
      <c r="F92" s="234" t="s">
        <v>979</v>
      </c>
      <c r="G92" s="40"/>
      <c r="H92" s="40"/>
      <c r="I92" s="146"/>
      <c r="J92" s="40"/>
      <c r="K92" s="40"/>
      <c r="L92" s="44"/>
      <c r="M92" s="235"/>
      <c r="N92" s="84"/>
      <c r="O92" s="84"/>
      <c r="P92" s="84"/>
      <c r="Q92" s="84"/>
      <c r="R92" s="84"/>
      <c r="S92" s="84"/>
      <c r="T92" s="85"/>
      <c r="AT92" s="18" t="s">
        <v>174</v>
      </c>
      <c r="AU92" s="18" t="s">
        <v>83</v>
      </c>
    </row>
    <row r="93" s="1" customFormat="1">
      <c r="B93" s="39"/>
      <c r="C93" s="40"/>
      <c r="D93" s="233" t="s">
        <v>369</v>
      </c>
      <c r="E93" s="40"/>
      <c r="F93" s="278" t="s">
        <v>981</v>
      </c>
      <c r="G93" s="40"/>
      <c r="H93" s="40"/>
      <c r="I93" s="146"/>
      <c r="J93" s="40"/>
      <c r="K93" s="40"/>
      <c r="L93" s="44"/>
      <c r="M93" s="235"/>
      <c r="N93" s="84"/>
      <c r="O93" s="84"/>
      <c r="P93" s="84"/>
      <c r="Q93" s="84"/>
      <c r="R93" s="84"/>
      <c r="S93" s="84"/>
      <c r="T93" s="85"/>
      <c r="AT93" s="18" t="s">
        <v>369</v>
      </c>
      <c r="AU93" s="18" t="s">
        <v>83</v>
      </c>
    </row>
    <row r="94" s="1" customFormat="1" ht="16.5" customHeight="1">
      <c r="B94" s="39"/>
      <c r="C94" s="220" t="s">
        <v>188</v>
      </c>
      <c r="D94" s="220" t="s">
        <v>167</v>
      </c>
      <c r="E94" s="221" t="s">
        <v>982</v>
      </c>
      <c r="F94" s="222" t="s">
        <v>983</v>
      </c>
      <c r="G94" s="223" t="s">
        <v>442</v>
      </c>
      <c r="H94" s="224">
        <v>1</v>
      </c>
      <c r="I94" s="225"/>
      <c r="J94" s="226">
        <f>ROUND(I94*H94,2)</f>
        <v>0</v>
      </c>
      <c r="K94" s="222" t="s">
        <v>367</v>
      </c>
      <c r="L94" s="44"/>
      <c r="M94" s="227" t="s">
        <v>19</v>
      </c>
      <c r="N94" s="228" t="s">
        <v>47</v>
      </c>
      <c r="O94" s="84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AR94" s="231" t="s">
        <v>172</v>
      </c>
      <c r="AT94" s="231" t="s">
        <v>167</v>
      </c>
      <c r="AU94" s="231" t="s">
        <v>83</v>
      </c>
      <c r="AY94" s="18" t="s">
        <v>165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18" t="s">
        <v>83</v>
      </c>
      <c r="BK94" s="232">
        <f>ROUND(I94*H94,2)</f>
        <v>0</v>
      </c>
      <c r="BL94" s="18" t="s">
        <v>172</v>
      </c>
      <c r="BM94" s="231" t="s">
        <v>984</v>
      </c>
    </row>
    <row r="95" s="1" customFormat="1">
      <c r="B95" s="39"/>
      <c r="C95" s="40"/>
      <c r="D95" s="233" t="s">
        <v>174</v>
      </c>
      <c r="E95" s="40"/>
      <c r="F95" s="234" t="s">
        <v>983</v>
      </c>
      <c r="G95" s="40"/>
      <c r="H95" s="40"/>
      <c r="I95" s="146"/>
      <c r="J95" s="40"/>
      <c r="K95" s="40"/>
      <c r="L95" s="44"/>
      <c r="M95" s="235"/>
      <c r="N95" s="84"/>
      <c r="O95" s="84"/>
      <c r="P95" s="84"/>
      <c r="Q95" s="84"/>
      <c r="R95" s="84"/>
      <c r="S95" s="84"/>
      <c r="T95" s="85"/>
      <c r="AT95" s="18" t="s">
        <v>174</v>
      </c>
      <c r="AU95" s="18" t="s">
        <v>83</v>
      </c>
    </row>
    <row r="96" s="1" customFormat="1">
      <c r="B96" s="39"/>
      <c r="C96" s="40"/>
      <c r="D96" s="233" t="s">
        <v>369</v>
      </c>
      <c r="E96" s="40"/>
      <c r="F96" s="278" t="s">
        <v>985</v>
      </c>
      <c r="G96" s="40"/>
      <c r="H96" s="40"/>
      <c r="I96" s="146"/>
      <c r="J96" s="40"/>
      <c r="K96" s="40"/>
      <c r="L96" s="44"/>
      <c r="M96" s="235"/>
      <c r="N96" s="84"/>
      <c r="O96" s="84"/>
      <c r="P96" s="84"/>
      <c r="Q96" s="84"/>
      <c r="R96" s="84"/>
      <c r="S96" s="84"/>
      <c r="T96" s="85"/>
      <c r="AT96" s="18" t="s">
        <v>369</v>
      </c>
      <c r="AU96" s="18" t="s">
        <v>83</v>
      </c>
    </row>
    <row r="97" s="1" customFormat="1" ht="16.5" customHeight="1">
      <c r="B97" s="39"/>
      <c r="C97" s="220" t="s">
        <v>172</v>
      </c>
      <c r="D97" s="220" t="s">
        <v>167</v>
      </c>
      <c r="E97" s="221" t="s">
        <v>986</v>
      </c>
      <c r="F97" s="222" t="s">
        <v>987</v>
      </c>
      <c r="G97" s="223" t="s">
        <v>442</v>
      </c>
      <c r="H97" s="224">
        <v>1</v>
      </c>
      <c r="I97" s="225"/>
      <c r="J97" s="226">
        <f>ROUND(I97*H97,2)</f>
        <v>0</v>
      </c>
      <c r="K97" s="222" t="s">
        <v>367</v>
      </c>
      <c r="L97" s="44"/>
      <c r="M97" s="227" t="s">
        <v>19</v>
      </c>
      <c r="N97" s="228" t="s">
        <v>47</v>
      </c>
      <c r="O97" s="84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31" t="s">
        <v>172</v>
      </c>
      <c r="AT97" s="231" t="s">
        <v>167</v>
      </c>
      <c r="AU97" s="231" t="s">
        <v>83</v>
      </c>
      <c r="AY97" s="18" t="s">
        <v>165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18" t="s">
        <v>83</v>
      </c>
      <c r="BK97" s="232">
        <f>ROUND(I97*H97,2)</f>
        <v>0</v>
      </c>
      <c r="BL97" s="18" t="s">
        <v>172</v>
      </c>
      <c r="BM97" s="231" t="s">
        <v>988</v>
      </c>
    </row>
    <row r="98" s="1" customFormat="1">
      <c r="B98" s="39"/>
      <c r="C98" s="40"/>
      <c r="D98" s="233" t="s">
        <v>174</v>
      </c>
      <c r="E98" s="40"/>
      <c r="F98" s="234" t="s">
        <v>987</v>
      </c>
      <c r="G98" s="40"/>
      <c r="H98" s="40"/>
      <c r="I98" s="146"/>
      <c r="J98" s="40"/>
      <c r="K98" s="40"/>
      <c r="L98" s="44"/>
      <c r="M98" s="235"/>
      <c r="N98" s="84"/>
      <c r="O98" s="84"/>
      <c r="P98" s="84"/>
      <c r="Q98" s="84"/>
      <c r="R98" s="84"/>
      <c r="S98" s="84"/>
      <c r="T98" s="85"/>
      <c r="AT98" s="18" t="s">
        <v>174</v>
      </c>
      <c r="AU98" s="18" t="s">
        <v>83</v>
      </c>
    </row>
    <row r="99" s="1" customFormat="1">
      <c r="B99" s="39"/>
      <c r="C99" s="40"/>
      <c r="D99" s="233" t="s">
        <v>369</v>
      </c>
      <c r="E99" s="40"/>
      <c r="F99" s="278" t="s">
        <v>989</v>
      </c>
      <c r="G99" s="40"/>
      <c r="H99" s="40"/>
      <c r="I99" s="146"/>
      <c r="J99" s="40"/>
      <c r="K99" s="40"/>
      <c r="L99" s="44"/>
      <c r="M99" s="235"/>
      <c r="N99" s="84"/>
      <c r="O99" s="84"/>
      <c r="P99" s="84"/>
      <c r="Q99" s="84"/>
      <c r="R99" s="84"/>
      <c r="S99" s="84"/>
      <c r="T99" s="85"/>
      <c r="AT99" s="18" t="s">
        <v>369</v>
      </c>
      <c r="AU99" s="18" t="s">
        <v>83</v>
      </c>
    </row>
    <row r="100" s="1" customFormat="1" ht="16.5" customHeight="1">
      <c r="B100" s="39"/>
      <c r="C100" s="220" t="s">
        <v>202</v>
      </c>
      <c r="D100" s="220" t="s">
        <v>167</v>
      </c>
      <c r="E100" s="221" t="s">
        <v>990</v>
      </c>
      <c r="F100" s="222" t="s">
        <v>991</v>
      </c>
      <c r="G100" s="223" t="s">
        <v>442</v>
      </c>
      <c r="H100" s="224">
        <v>1</v>
      </c>
      <c r="I100" s="225"/>
      <c r="J100" s="226">
        <f>ROUND(I100*H100,2)</f>
        <v>0</v>
      </c>
      <c r="K100" s="222" t="s">
        <v>367</v>
      </c>
      <c r="L100" s="44"/>
      <c r="M100" s="227" t="s">
        <v>19</v>
      </c>
      <c r="N100" s="228" t="s">
        <v>47</v>
      </c>
      <c r="O100" s="84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31" t="s">
        <v>172</v>
      </c>
      <c r="AT100" s="231" t="s">
        <v>167</v>
      </c>
      <c r="AU100" s="231" t="s">
        <v>83</v>
      </c>
      <c r="AY100" s="18" t="s">
        <v>165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18" t="s">
        <v>83</v>
      </c>
      <c r="BK100" s="232">
        <f>ROUND(I100*H100,2)</f>
        <v>0</v>
      </c>
      <c r="BL100" s="18" t="s">
        <v>172</v>
      </c>
      <c r="BM100" s="231" t="s">
        <v>992</v>
      </c>
    </row>
    <row r="101" s="1" customFormat="1">
      <c r="B101" s="39"/>
      <c r="C101" s="40"/>
      <c r="D101" s="233" t="s">
        <v>174</v>
      </c>
      <c r="E101" s="40"/>
      <c r="F101" s="234" t="s">
        <v>991</v>
      </c>
      <c r="G101" s="40"/>
      <c r="H101" s="40"/>
      <c r="I101" s="146"/>
      <c r="J101" s="40"/>
      <c r="K101" s="40"/>
      <c r="L101" s="44"/>
      <c r="M101" s="235"/>
      <c r="N101" s="84"/>
      <c r="O101" s="84"/>
      <c r="P101" s="84"/>
      <c r="Q101" s="84"/>
      <c r="R101" s="84"/>
      <c r="S101" s="84"/>
      <c r="T101" s="85"/>
      <c r="AT101" s="18" t="s">
        <v>174</v>
      </c>
      <c r="AU101" s="18" t="s">
        <v>83</v>
      </c>
    </row>
    <row r="102" s="1" customFormat="1">
      <c r="B102" s="39"/>
      <c r="C102" s="40"/>
      <c r="D102" s="233" t="s">
        <v>369</v>
      </c>
      <c r="E102" s="40"/>
      <c r="F102" s="278" t="s">
        <v>993</v>
      </c>
      <c r="G102" s="40"/>
      <c r="H102" s="40"/>
      <c r="I102" s="146"/>
      <c r="J102" s="40"/>
      <c r="K102" s="40"/>
      <c r="L102" s="44"/>
      <c r="M102" s="235"/>
      <c r="N102" s="84"/>
      <c r="O102" s="84"/>
      <c r="P102" s="84"/>
      <c r="Q102" s="84"/>
      <c r="R102" s="84"/>
      <c r="S102" s="84"/>
      <c r="T102" s="85"/>
      <c r="AT102" s="18" t="s">
        <v>369</v>
      </c>
      <c r="AU102" s="18" t="s">
        <v>83</v>
      </c>
    </row>
    <row r="103" s="1" customFormat="1" ht="16.5" customHeight="1">
      <c r="B103" s="39"/>
      <c r="C103" s="220" t="s">
        <v>210</v>
      </c>
      <c r="D103" s="220" t="s">
        <v>167</v>
      </c>
      <c r="E103" s="221" t="s">
        <v>994</v>
      </c>
      <c r="F103" s="222" t="s">
        <v>995</v>
      </c>
      <c r="G103" s="223" t="s">
        <v>442</v>
      </c>
      <c r="H103" s="224">
        <v>1</v>
      </c>
      <c r="I103" s="225"/>
      <c r="J103" s="226">
        <f>ROUND(I103*H103,2)</f>
        <v>0</v>
      </c>
      <c r="K103" s="222" t="s">
        <v>367</v>
      </c>
      <c r="L103" s="44"/>
      <c r="M103" s="227" t="s">
        <v>19</v>
      </c>
      <c r="N103" s="228" t="s">
        <v>47</v>
      </c>
      <c r="O103" s="84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AR103" s="231" t="s">
        <v>172</v>
      </c>
      <c r="AT103" s="231" t="s">
        <v>167</v>
      </c>
      <c r="AU103" s="231" t="s">
        <v>83</v>
      </c>
      <c r="AY103" s="18" t="s">
        <v>165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18" t="s">
        <v>83</v>
      </c>
      <c r="BK103" s="232">
        <f>ROUND(I103*H103,2)</f>
        <v>0</v>
      </c>
      <c r="BL103" s="18" t="s">
        <v>172</v>
      </c>
      <c r="BM103" s="231" t="s">
        <v>996</v>
      </c>
    </row>
    <row r="104" s="1" customFormat="1">
      <c r="B104" s="39"/>
      <c r="C104" s="40"/>
      <c r="D104" s="233" t="s">
        <v>174</v>
      </c>
      <c r="E104" s="40"/>
      <c r="F104" s="234" t="s">
        <v>995</v>
      </c>
      <c r="G104" s="40"/>
      <c r="H104" s="40"/>
      <c r="I104" s="146"/>
      <c r="J104" s="40"/>
      <c r="K104" s="40"/>
      <c r="L104" s="44"/>
      <c r="M104" s="235"/>
      <c r="N104" s="84"/>
      <c r="O104" s="84"/>
      <c r="P104" s="84"/>
      <c r="Q104" s="84"/>
      <c r="R104" s="84"/>
      <c r="S104" s="84"/>
      <c r="T104" s="85"/>
      <c r="AT104" s="18" t="s">
        <v>174</v>
      </c>
      <c r="AU104" s="18" t="s">
        <v>83</v>
      </c>
    </row>
    <row r="105" s="1" customFormat="1">
      <c r="B105" s="39"/>
      <c r="C105" s="40"/>
      <c r="D105" s="233" t="s">
        <v>369</v>
      </c>
      <c r="E105" s="40"/>
      <c r="F105" s="278" t="s">
        <v>944</v>
      </c>
      <c r="G105" s="40"/>
      <c r="H105" s="40"/>
      <c r="I105" s="146"/>
      <c r="J105" s="40"/>
      <c r="K105" s="40"/>
      <c r="L105" s="44"/>
      <c r="M105" s="235"/>
      <c r="N105" s="84"/>
      <c r="O105" s="84"/>
      <c r="P105" s="84"/>
      <c r="Q105" s="84"/>
      <c r="R105" s="84"/>
      <c r="S105" s="84"/>
      <c r="T105" s="85"/>
      <c r="AT105" s="18" t="s">
        <v>369</v>
      </c>
      <c r="AU105" s="18" t="s">
        <v>83</v>
      </c>
    </row>
    <row r="106" s="1" customFormat="1" ht="16.5" customHeight="1">
      <c r="B106" s="39"/>
      <c r="C106" s="220" t="s">
        <v>216</v>
      </c>
      <c r="D106" s="220" t="s">
        <v>167</v>
      </c>
      <c r="E106" s="221" t="s">
        <v>997</v>
      </c>
      <c r="F106" s="222" t="s">
        <v>998</v>
      </c>
      <c r="G106" s="223" t="s">
        <v>442</v>
      </c>
      <c r="H106" s="224">
        <v>3</v>
      </c>
      <c r="I106" s="225"/>
      <c r="J106" s="226">
        <f>ROUND(I106*H106,2)</f>
        <v>0</v>
      </c>
      <c r="K106" s="222" t="s">
        <v>367</v>
      </c>
      <c r="L106" s="44"/>
      <c r="M106" s="227" t="s">
        <v>19</v>
      </c>
      <c r="N106" s="228" t="s">
        <v>47</v>
      </c>
      <c r="O106" s="84"/>
      <c r="P106" s="229">
        <f>O106*H106</f>
        <v>0</v>
      </c>
      <c r="Q106" s="229">
        <v>0</v>
      </c>
      <c r="R106" s="229">
        <f>Q106*H106</f>
        <v>0</v>
      </c>
      <c r="S106" s="229">
        <v>0</v>
      </c>
      <c r="T106" s="230">
        <f>S106*H106</f>
        <v>0</v>
      </c>
      <c r="AR106" s="231" t="s">
        <v>172</v>
      </c>
      <c r="AT106" s="231" t="s">
        <v>167</v>
      </c>
      <c r="AU106" s="231" t="s">
        <v>83</v>
      </c>
      <c r="AY106" s="18" t="s">
        <v>165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18" t="s">
        <v>83</v>
      </c>
      <c r="BK106" s="232">
        <f>ROUND(I106*H106,2)</f>
        <v>0</v>
      </c>
      <c r="BL106" s="18" t="s">
        <v>172</v>
      </c>
      <c r="BM106" s="231" t="s">
        <v>999</v>
      </c>
    </row>
    <row r="107" s="1" customFormat="1">
      <c r="B107" s="39"/>
      <c r="C107" s="40"/>
      <c r="D107" s="233" t="s">
        <v>174</v>
      </c>
      <c r="E107" s="40"/>
      <c r="F107" s="234" t="s">
        <v>998</v>
      </c>
      <c r="G107" s="40"/>
      <c r="H107" s="40"/>
      <c r="I107" s="146"/>
      <c r="J107" s="40"/>
      <c r="K107" s="40"/>
      <c r="L107" s="44"/>
      <c r="M107" s="235"/>
      <c r="N107" s="84"/>
      <c r="O107" s="84"/>
      <c r="P107" s="84"/>
      <c r="Q107" s="84"/>
      <c r="R107" s="84"/>
      <c r="S107" s="84"/>
      <c r="T107" s="85"/>
      <c r="AT107" s="18" t="s">
        <v>174</v>
      </c>
      <c r="AU107" s="18" t="s">
        <v>83</v>
      </c>
    </row>
    <row r="108" s="1" customFormat="1">
      <c r="B108" s="39"/>
      <c r="C108" s="40"/>
      <c r="D108" s="233" t="s">
        <v>369</v>
      </c>
      <c r="E108" s="40"/>
      <c r="F108" s="278" t="s">
        <v>1000</v>
      </c>
      <c r="G108" s="40"/>
      <c r="H108" s="40"/>
      <c r="I108" s="146"/>
      <c r="J108" s="40"/>
      <c r="K108" s="40"/>
      <c r="L108" s="44"/>
      <c r="M108" s="235"/>
      <c r="N108" s="84"/>
      <c r="O108" s="84"/>
      <c r="P108" s="84"/>
      <c r="Q108" s="84"/>
      <c r="R108" s="84"/>
      <c r="S108" s="84"/>
      <c r="T108" s="85"/>
      <c r="AT108" s="18" t="s">
        <v>369</v>
      </c>
      <c r="AU108" s="18" t="s">
        <v>83</v>
      </c>
    </row>
    <row r="109" s="1" customFormat="1" ht="16.5" customHeight="1">
      <c r="B109" s="39"/>
      <c r="C109" s="220" t="s">
        <v>224</v>
      </c>
      <c r="D109" s="220" t="s">
        <v>167</v>
      </c>
      <c r="E109" s="221" t="s">
        <v>1001</v>
      </c>
      <c r="F109" s="222" t="s">
        <v>1002</v>
      </c>
      <c r="G109" s="223" t="s">
        <v>442</v>
      </c>
      <c r="H109" s="224">
        <v>6</v>
      </c>
      <c r="I109" s="225"/>
      <c r="J109" s="226">
        <f>ROUND(I109*H109,2)</f>
        <v>0</v>
      </c>
      <c r="K109" s="222" t="s">
        <v>367</v>
      </c>
      <c r="L109" s="44"/>
      <c r="M109" s="227" t="s">
        <v>19</v>
      </c>
      <c r="N109" s="228" t="s">
        <v>47</v>
      </c>
      <c r="O109" s="84"/>
      <c r="P109" s="229">
        <f>O109*H109</f>
        <v>0</v>
      </c>
      <c r="Q109" s="229">
        <v>0</v>
      </c>
      <c r="R109" s="229">
        <f>Q109*H109</f>
        <v>0</v>
      </c>
      <c r="S109" s="229">
        <v>0</v>
      </c>
      <c r="T109" s="230">
        <f>S109*H109</f>
        <v>0</v>
      </c>
      <c r="AR109" s="231" t="s">
        <v>172</v>
      </c>
      <c r="AT109" s="231" t="s">
        <v>167</v>
      </c>
      <c r="AU109" s="231" t="s">
        <v>83</v>
      </c>
      <c r="AY109" s="18" t="s">
        <v>165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18" t="s">
        <v>83</v>
      </c>
      <c r="BK109" s="232">
        <f>ROUND(I109*H109,2)</f>
        <v>0</v>
      </c>
      <c r="BL109" s="18" t="s">
        <v>172</v>
      </c>
      <c r="BM109" s="231" t="s">
        <v>1003</v>
      </c>
    </row>
    <row r="110" s="1" customFormat="1">
      <c r="B110" s="39"/>
      <c r="C110" s="40"/>
      <c r="D110" s="233" t="s">
        <v>174</v>
      </c>
      <c r="E110" s="40"/>
      <c r="F110" s="234" t="s">
        <v>1002</v>
      </c>
      <c r="G110" s="40"/>
      <c r="H110" s="40"/>
      <c r="I110" s="146"/>
      <c r="J110" s="40"/>
      <c r="K110" s="40"/>
      <c r="L110" s="44"/>
      <c r="M110" s="235"/>
      <c r="N110" s="84"/>
      <c r="O110" s="84"/>
      <c r="P110" s="84"/>
      <c r="Q110" s="84"/>
      <c r="R110" s="84"/>
      <c r="S110" s="84"/>
      <c r="T110" s="85"/>
      <c r="AT110" s="18" t="s">
        <v>174</v>
      </c>
      <c r="AU110" s="18" t="s">
        <v>83</v>
      </c>
    </row>
    <row r="111" s="1" customFormat="1">
      <c r="B111" s="39"/>
      <c r="C111" s="40"/>
      <c r="D111" s="233" t="s">
        <v>369</v>
      </c>
      <c r="E111" s="40"/>
      <c r="F111" s="278" t="s">
        <v>1004</v>
      </c>
      <c r="G111" s="40"/>
      <c r="H111" s="40"/>
      <c r="I111" s="146"/>
      <c r="J111" s="40"/>
      <c r="K111" s="40"/>
      <c r="L111" s="44"/>
      <c r="M111" s="235"/>
      <c r="N111" s="84"/>
      <c r="O111" s="84"/>
      <c r="P111" s="84"/>
      <c r="Q111" s="84"/>
      <c r="R111" s="84"/>
      <c r="S111" s="84"/>
      <c r="T111" s="85"/>
      <c r="AT111" s="18" t="s">
        <v>369</v>
      </c>
      <c r="AU111" s="18" t="s">
        <v>83</v>
      </c>
    </row>
    <row r="112" s="1" customFormat="1" ht="16.5" customHeight="1">
      <c r="B112" s="39"/>
      <c r="C112" s="220" t="s">
        <v>233</v>
      </c>
      <c r="D112" s="220" t="s">
        <v>167</v>
      </c>
      <c r="E112" s="221" t="s">
        <v>1005</v>
      </c>
      <c r="F112" s="222" t="s">
        <v>1006</v>
      </c>
      <c r="G112" s="223" t="s">
        <v>442</v>
      </c>
      <c r="H112" s="224">
        <v>1</v>
      </c>
      <c r="I112" s="225"/>
      <c r="J112" s="226">
        <f>ROUND(I112*H112,2)</f>
        <v>0</v>
      </c>
      <c r="K112" s="222" t="s">
        <v>367</v>
      </c>
      <c r="L112" s="44"/>
      <c r="M112" s="227" t="s">
        <v>19</v>
      </c>
      <c r="N112" s="228" t="s">
        <v>47</v>
      </c>
      <c r="O112" s="84"/>
      <c r="P112" s="229">
        <f>O112*H112</f>
        <v>0</v>
      </c>
      <c r="Q112" s="229">
        <v>0</v>
      </c>
      <c r="R112" s="229">
        <f>Q112*H112</f>
        <v>0</v>
      </c>
      <c r="S112" s="229">
        <v>0</v>
      </c>
      <c r="T112" s="230">
        <f>S112*H112</f>
        <v>0</v>
      </c>
      <c r="AR112" s="231" t="s">
        <v>172</v>
      </c>
      <c r="AT112" s="231" t="s">
        <v>167</v>
      </c>
      <c r="AU112" s="231" t="s">
        <v>83</v>
      </c>
      <c r="AY112" s="18" t="s">
        <v>165</v>
      </c>
      <c r="BE112" s="232">
        <f>IF(N112="základní",J112,0)</f>
        <v>0</v>
      </c>
      <c r="BF112" s="232">
        <f>IF(N112="snížená",J112,0)</f>
        <v>0</v>
      </c>
      <c r="BG112" s="232">
        <f>IF(N112="zákl. přenesená",J112,0)</f>
        <v>0</v>
      </c>
      <c r="BH112" s="232">
        <f>IF(N112="sníž. přenesená",J112,0)</f>
        <v>0</v>
      </c>
      <c r="BI112" s="232">
        <f>IF(N112="nulová",J112,0)</f>
        <v>0</v>
      </c>
      <c r="BJ112" s="18" t="s">
        <v>83</v>
      </c>
      <c r="BK112" s="232">
        <f>ROUND(I112*H112,2)</f>
        <v>0</v>
      </c>
      <c r="BL112" s="18" t="s">
        <v>172</v>
      </c>
      <c r="BM112" s="231" t="s">
        <v>1007</v>
      </c>
    </row>
    <row r="113" s="1" customFormat="1">
      <c r="B113" s="39"/>
      <c r="C113" s="40"/>
      <c r="D113" s="233" t="s">
        <v>174</v>
      </c>
      <c r="E113" s="40"/>
      <c r="F113" s="234" t="s">
        <v>1006</v>
      </c>
      <c r="G113" s="40"/>
      <c r="H113" s="40"/>
      <c r="I113" s="146"/>
      <c r="J113" s="40"/>
      <c r="K113" s="40"/>
      <c r="L113" s="44"/>
      <c r="M113" s="235"/>
      <c r="N113" s="84"/>
      <c r="O113" s="84"/>
      <c r="P113" s="84"/>
      <c r="Q113" s="84"/>
      <c r="R113" s="84"/>
      <c r="S113" s="84"/>
      <c r="T113" s="85"/>
      <c r="AT113" s="18" t="s">
        <v>174</v>
      </c>
      <c r="AU113" s="18" t="s">
        <v>83</v>
      </c>
    </row>
    <row r="114" s="1" customFormat="1">
      <c r="B114" s="39"/>
      <c r="C114" s="40"/>
      <c r="D114" s="233" t="s">
        <v>369</v>
      </c>
      <c r="E114" s="40"/>
      <c r="F114" s="278" t="s">
        <v>944</v>
      </c>
      <c r="G114" s="40"/>
      <c r="H114" s="40"/>
      <c r="I114" s="146"/>
      <c r="J114" s="40"/>
      <c r="K114" s="40"/>
      <c r="L114" s="44"/>
      <c r="M114" s="235"/>
      <c r="N114" s="84"/>
      <c r="O114" s="84"/>
      <c r="P114" s="84"/>
      <c r="Q114" s="84"/>
      <c r="R114" s="84"/>
      <c r="S114" s="84"/>
      <c r="T114" s="85"/>
      <c r="AT114" s="18" t="s">
        <v>369</v>
      </c>
      <c r="AU114" s="18" t="s">
        <v>83</v>
      </c>
    </row>
    <row r="115" s="1" customFormat="1" ht="16.5" customHeight="1">
      <c r="B115" s="39"/>
      <c r="C115" s="220" t="s">
        <v>240</v>
      </c>
      <c r="D115" s="220" t="s">
        <v>167</v>
      </c>
      <c r="E115" s="221" t="s">
        <v>1008</v>
      </c>
      <c r="F115" s="222" t="s">
        <v>1009</v>
      </c>
      <c r="G115" s="223" t="s">
        <v>442</v>
      </c>
      <c r="H115" s="224">
        <v>1</v>
      </c>
      <c r="I115" s="225"/>
      <c r="J115" s="226">
        <f>ROUND(I115*H115,2)</f>
        <v>0</v>
      </c>
      <c r="K115" s="222" t="s">
        <v>367</v>
      </c>
      <c r="L115" s="44"/>
      <c r="M115" s="227" t="s">
        <v>19</v>
      </c>
      <c r="N115" s="228" t="s">
        <v>47</v>
      </c>
      <c r="O115" s="84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AR115" s="231" t="s">
        <v>172</v>
      </c>
      <c r="AT115" s="231" t="s">
        <v>167</v>
      </c>
      <c r="AU115" s="231" t="s">
        <v>83</v>
      </c>
      <c r="AY115" s="18" t="s">
        <v>165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18" t="s">
        <v>83</v>
      </c>
      <c r="BK115" s="232">
        <f>ROUND(I115*H115,2)</f>
        <v>0</v>
      </c>
      <c r="BL115" s="18" t="s">
        <v>172</v>
      </c>
      <c r="BM115" s="231" t="s">
        <v>1010</v>
      </c>
    </row>
    <row r="116" s="1" customFormat="1">
      <c r="B116" s="39"/>
      <c r="C116" s="40"/>
      <c r="D116" s="233" t="s">
        <v>174</v>
      </c>
      <c r="E116" s="40"/>
      <c r="F116" s="234" t="s">
        <v>1009</v>
      </c>
      <c r="G116" s="40"/>
      <c r="H116" s="40"/>
      <c r="I116" s="146"/>
      <c r="J116" s="40"/>
      <c r="K116" s="40"/>
      <c r="L116" s="44"/>
      <c r="M116" s="235"/>
      <c r="N116" s="84"/>
      <c r="O116" s="84"/>
      <c r="P116" s="84"/>
      <c r="Q116" s="84"/>
      <c r="R116" s="84"/>
      <c r="S116" s="84"/>
      <c r="T116" s="85"/>
      <c r="AT116" s="18" t="s">
        <v>174</v>
      </c>
      <c r="AU116" s="18" t="s">
        <v>83</v>
      </c>
    </row>
    <row r="117" s="1" customFormat="1">
      <c r="B117" s="39"/>
      <c r="C117" s="40"/>
      <c r="D117" s="233" t="s">
        <v>369</v>
      </c>
      <c r="E117" s="40"/>
      <c r="F117" s="278" t="s">
        <v>1011</v>
      </c>
      <c r="G117" s="40"/>
      <c r="H117" s="40"/>
      <c r="I117" s="146"/>
      <c r="J117" s="40"/>
      <c r="K117" s="40"/>
      <c r="L117" s="44"/>
      <c r="M117" s="235"/>
      <c r="N117" s="84"/>
      <c r="O117" s="84"/>
      <c r="P117" s="84"/>
      <c r="Q117" s="84"/>
      <c r="R117" s="84"/>
      <c r="S117" s="84"/>
      <c r="T117" s="85"/>
      <c r="AT117" s="18" t="s">
        <v>369</v>
      </c>
      <c r="AU117" s="18" t="s">
        <v>83</v>
      </c>
    </row>
    <row r="118" s="1" customFormat="1" ht="16.5" customHeight="1">
      <c r="B118" s="39"/>
      <c r="C118" s="220" t="s">
        <v>247</v>
      </c>
      <c r="D118" s="220" t="s">
        <v>167</v>
      </c>
      <c r="E118" s="221" t="s">
        <v>1012</v>
      </c>
      <c r="F118" s="222" t="s">
        <v>1013</v>
      </c>
      <c r="G118" s="223" t="s">
        <v>442</v>
      </c>
      <c r="H118" s="224">
        <v>1</v>
      </c>
      <c r="I118" s="225"/>
      <c r="J118" s="226">
        <f>ROUND(I118*H118,2)</f>
        <v>0</v>
      </c>
      <c r="K118" s="222" t="s">
        <v>367</v>
      </c>
      <c r="L118" s="44"/>
      <c r="M118" s="227" t="s">
        <v>19</v>
      </c>
      <c r="N118" s="228" t="s">
        <v>47</v>
      </c>
      <c r="O118" s="84"/>
      <c r="P118" s="229">
        <f>O118*H118</f>
        <v>0</v>
      </c>
      <c r="Q118" s="229">
        <v>0</v>
      </c>
      <c r="R118" s="229">
        <f>Q118*H118</f>
        <v>0</v>
      </c>
      <c r="S118" s="229">
        <v>0</v>
      </c>
      <c r="T118" s="230">
        <f>S118*H118</f>
        <v>0</v>
      </c>
      <c r="AR118" s="231" t="s">
        <v>172</v>
      </c>
      <c r="AT118" s="231" t="s">
        <v>167</v>
      </c>
      <c r="AU118" s="231" t="s">
        <v>83</v>
      </c>
      <c r="AY118" s="18" t="s">
        <v>165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18" t="s">
        <v>83</v>
      </c>
      <c r="BK118" s="232">
        <f>ROUND(I118*H118,2)</f>
        <v>0</v>
      </c>
      <c r="BL118" s="18" t="s">
        <v>172</v>
      </c>
      <c r="BM118" s="231" t="s">
        <v>1014</v>
      </c>
    </row>
    <row r="119" s="1" customFormat="1">
      <c r="B119" s="39"/>
      <c r="C119" s="40"/>
      <c r="D119" s="233" t="s">
        <v>174</v>
      </c>
      <c r="E119" s="40"/>
      <c r="F119" s="234" t="s">
        <v>1015</v>
      </c>
      <c r="G119" s="40"/>
      <c r="H119" s="40"/>
      <c r="I119" s="146"/>
      <c r="J119" s="40"/>
      <c r="K119" s="40"/>
      <c r="L119" s="44"/>
      <c r="M119" s="235"/>
      <c r="N119" s="84"/>
      <c r="O119" s="84"/>
      <c r="P119" s="84"/>
      <c r="Q119" s="84"/>
      <c r="R119" s="84"/>
      <c r="S119" s="84"/>
      <c r="T119" s="85"/>
      <c r="AT119" s="18" t="s">
        <v>174</v>
      </c>
      <c r="AU119" s="18" t="s">
        <v>83</v>
      </c>
    </row>
    <row r="120" s="1" customFormat="1">
      <c r="B120" s="39"/>
      <c r="C120" s="40"/>
      <c r="D120" s="233" t="s">
        <v>369</v>
      </c>
      <c r="E120" s="40"/>
      <c r="F120" s="278" t="s">
        <v>1016</v>
      </c>
      <c r="G120" s="40"/>
      <c r="H120" s="40"/>
      <c r="I120" s="146"/>
      <c r="J120" s="40"/>
      <c r="K120" s="40"/>
      <c r="L120" s="44"/>
      <c r="M120" s="235"/>
      <c r="N120" s="84"/>
      <c r="O120" s="84"/>
      <c r="P120" s="84"/>
      <c r="Q120" s="84"/>
      <c r="R120" s="84"/>
      <c r="S120" s="84"/>
      <c r="T120" s="85"/>
      <c r="AT120" s="18" t="s">
        <v>369</v>
      </c>
      <c r="AU120" s="18" t="s">
        <v>83</v>
      </c>
    </row>
    <row r="121" s="1" customFormat="1" ht="16.5" customHeight="1">
      <c r="B121" s="39"/>
      <c r="C121" s="220" t="s">
        <v>254</v>
      </c>
      <c r="D121" s="220" t="s">
        <v>167</v>
      </c>
      <c r="E121" s="221" t="s">
        <v>1017</v>
      </c>
      <c r="F121" s="222" t="s">
        <v>1018</v>
      </c>
      <c r="G121" s="223" t="s">
        <v>442</v>
      </c>
      <c r="H121" s="224">
        <v>1</v>
      </c>
      <c r="I121" s="225"/>
      <c r="J121" s="226">
        <f>ROUND(I121*H121,2)</f>
        <v>0</v>
      </c>
      <c r="K121" s="222" t="s">
        <v>367</v>
      </c>
      <c r="L121" s="44"/>
      <c r="M121" s="227" t="s">
        <v>19</v>
      </c>
      <c r="N121" s="228" t="s">
        <v>47</v>
      </c>
      <c r="O121" s="84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AR121" s="231" t="s">
        <v>172</v>
      </c>
      <c r="AT121" s="231" t="s">
        <v>167</v>
      </c>
      <c r="AU121" s="231" t="s">
        <v>83</v>
      </c>
      <c r="AY121" s="18" t="s">
        <v>165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8" t="s">
        <v>83</v>
      </c>
      <c r="BK121" s="232">
        <f>ROUND(I121*H121,2)</f>
        <v>0</v>
      </c>
      <c r="BL121" s="18" t="s">
        <v>172</v>
      </c>
      <c r="BM121" s="231" t="s">
        <v>1019</v>
      </c>
    </row>
    <row r="122" s="1" customFormat="1">
      <c r="B122" s="39"/>
      <c r="C122" s="40"/>
      <c r="D122" s="233" t="s">
        <v>174</v>
      </c>
      <c r="E122" s="40"/>
      <c r="F122" s="234" t="s">
        <v>1020</v>
      </c>
      <c r="G122" s="40"/>
      <c r="H122" s="40"/>
      <c r="I122" s="146"/>
      <c r="J122" s="40"/>
      <c r="K122" s="40"/>
      <c r="L122" s="44"/>
      <c r="M122" s="235"/>
      <c r="N122" s="84"/>
      <c r="O122" s="84"/>
      <c r="P122" s="84"/>
      <c r="Q122" s="84"/>
      <c r="R122" s="84"/>
      <c r="S122" s="84"/>
      <c r="T122" s="85"/>
      <c r="AT122" s="18" t="s">
        <v>174</v>
      </c>
      <c r="AU122" s="18" t="s">
        <v>83</v>
      </c>
    </row>
    <row r="123" s="1" customFormat="1">
      <c r="B123" s="39"/>
      <c r="C123" s="40"/>
      <c r="D123" s="233" t="s">
        <v>369</v>
      </c>
      <c r="E123" s="40"/>
      <c r="F123" s="278" t="s">
        <v>1021</v>
      </c>
      <c r="G123" s="40"/>
      <c r="H123" s="40"/>
      <c r="I123" s="146"/>
      <c r="J123" s="40"/>
      <c r="K123" s="40"/>
      <c r="L123" s="44"/>
      <c r="M123" s="235"/>
      <c r="N123" s="84"/>
      <c r="O123" s="84"/>
      <c r="P123" s="84"/>
      <c r="Q123" s="84"/>
      <c r="R123" s="84"/>
      <c r="S123" s="84"/>
      <c r="T123" s="85"/>
      <c r="AT123" s="18" t="s">
        <v>369</v>
      </c>
      <c r="AU123" s="18" t="s">
        <v>83</v>
      </c>
    </row>
    <row r="124" s="1" customFormat="1" ht="16.5" customHeight="1">
      <c r="B124" s="39"/>
      <c r="C124" s="220" t="s">
        <v>261</v>
      </c>
      <c r="D124" s="220" t="s">
        <v>167</v>
      </c>
      <c r="E124" s="221" t="s">
        <v>1022</v>
      </c>
      <c r="F124" s="222" t="s">
        <v>1023</v>
      </c>
      <c r="G124" s="223" t="s">
        <v>197</v>
      </c>
      <c r="H124" s="224">
        <v>230</v>
      </c>
      <c r="I124" s="225"/>
      <c r="J124" s="226">
        <f>ROUND(I124*H124,2)</f>
        <v>0</v>
      </c>
      <c r="K124" s="222" t="s">
        <v>367</v>
      </c>
      <c r="L124" s="44"/>
      <c r="M124" s="227" t="s">
        <v>19</v>
      </c>
      <c r="N124" s="228" t="s">
        <v>47</v>
      </c>
      <c r="O124" s="84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AR124" s="231" t="s">
        <v>172</v>
      </c>
      <c r="AT124" s="231" t="s">
        <v>167</v>
      </c>
      <c r="AU124" s="231" t="s">
        <v>83</v>
      </c>
      <c r="AY124" s="18" t="s">
        <v>165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8" t="s">
        <v>83</v>
      </c>
      <c r="BK124" s="232">
        <f>ROUND(I124*H124,2)</f>
        <v>0</v>
      </c>
      <c r="BL124" s="18" t="s">
        <v>172</v>
      </c>
      <c r="BM124" s="231" t="s">
        <v>1024</v>
      </c>
    </row>
    <row r="125" s="1" customFormat="1">
      <c r="B125" s="39"/>
      <c r="C125" s="40"/>
      <c r="D125" s="233" t="s">
        <v>174</v>
      </c>
      <c r="E125" s="40"/>
      <c r="F125" s="234" t="s">
        <v>1025</v>
      </c>
      <c r="G125" s="40"/>
      <c r="H125" s="40"/>
      <c r="I125" s="146"/>
      <c r="J125" s="40"/>
      <c r="K125" s="40"/>
      <c r="L125" s="44"/>
      <c r="M125" s="235"/>
      <c r="N125" s="84"/>
      <c r="O125" s="84"/>
      <c r="P125" s="84"/>
      <c r="Q125" s="84"/>
      <c r="R125" s="84"/>
      <c r="S125" s="84"/>
      <c r="T125" s="85"/>
      <c r="AT125" s="18" t="s">
        <v>174</v>
      </c>
      <c r="AU125" s="18" t="s">
        <v>83</v>
      </c>
    </row>
    <row r="126" s="1" customFormat="1">
      <c r="B126" s="39"/>
      <c r="C126" s="40"/>
      <c r="D126" s="233" t="s">
        <v>369</v>
      </c>
      <c r="E126" s="40"/>
      <c r="F126" s="278" t="s">
        <v>1026</v>
      </c>
      <c r="G126" s="40"/>
      <c r="H126" s="40"/>
      <c r="I126" s="146"/>
      <c r="J126" s="40"/>
      <c r="K126" s="40"/>
      <c r="L126" s="44"/>
      <c r="M126" s="235"/>
      <c r="N126" s="84"/>
      <c r="O126" s="84"/>
      <c r="P126" s="84"/>
      <c r="Q126" s="84"/>
      <c r="R126" s="84"/>
      <c r="S126" s="84"/>
      <c r="T126" s="85"/>
      <c r="AT126" s="18" t="s">
        <v>369</v>
      </c>
      <c r="AU126" s="18" t="s">
        <v>83</v>
      </c>
    </row>
    <row r="127" s="1" customFormat="1" ht="16.5" customHeight="1">
      <c r="B127" s="39"/>
      <c r="C127" s="220" t="s">
        <v>267</v>
      </c>
      <c r="D127" s="220" t="s">
        <v>167</v>
      </c>
      <c r="E127" s="221" t="s">
        <v>1027</v>
      </c>
      <c r="F127" s="222" t="s">
        <v>1028</v>
      </c>
      <c r="G127" s="223" t="s">
        <v>442</v>
      </c>
      <c r="H127" s="224">
        <v>1</v>
      </c>
      <c r="I127" s="225"/>
      <c r="J127" s="226">
        <f>ROUND(I127*H127,2)</f>
        <v>0</v>
      </c>
      <c r="K127" s="222" t="s">
        <v>367</v>
      </c>
      <c r="L127" s="44"/>
      <c r="M127" s="227" t="s">
        <v>19</v>
      </c>
      <c r="N127" s="228" t="s">
        <v>47</v>
      </c>
      <c r="O127" s="84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AR127" s="231" t="s">
        <v>172</v>
      </c>
      <c r="AT127" s="231" t="s">
        <v>167</v>
      </c>
      <c r="AU127" s="231" t="s">
        <v>83</v>
      </c>
      <c r="AY127" s="18" t="s">
        <v>165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83</v>
      </c>
      <c r="BK127" s="232">
        <f>ROUND(I127*H127,2)</f>
        <v>0</v>
      </c>
      <c r="BL127" s="18" t="s">
        <v>172</v>
      </c>
      <c r="BM127" s="231" t="s">
        <v>1029</v>
      </c>
    </row>
    <row r="128" s="1" customFormat="1">
      <c r="B128" s="39"/>
      <c r="C128" s="40"/>
      <c r="D128" s="233" t="s">
        <v>174</v>
      </c>
      <c r="E128" s="40"/>
      <c r="F128" s="234" t="s">
        <v>1028</v>
      </c>
      <c r="G128" s="40"/>
      <c r="H128" s="40"/>
      <c r="I128" s="146"/>
      <c r="J128" s="40"/>
      <c r="K128" s="40"/>
      <c r="L128" s="44"/>
      <c r="M128" s="235"/>
      <c r="N128" s="84"/>
      <c r="O128" s="84"/>
      <c r="P128" s="84"/>
      <c r="Q128" s="84"/>
      <c r="R128" s="84"/>
      <c r="S128" s="84"/>
      <c r="T128" s="85"/>
      <c r="AT128" s="18" t="s">
        <v>174</v>
      </c>
      <c r="AU128" s="18" t="s">
        <v>83</v>
      </c>
    </row>
    <row r="129" s="1" customFormat="1">
      <c r="B129" s="39"/>
      <c r="C129" s="40"/>
      <c r="D129" s="233" t="s">
        <v>369</v>
      </c>
      <c r="E129" s="40"/>
      <c r="F129" s="278" t="s">
        <v>944</v>
      </c>
      <c r="G129" s="40"/>
      <c r="H129" s="40"/>
      <c r="I129" s="146"/>
      <c r="J129" s="40"/>
      <c r="K129" s="40"/>
      <c r="L129" s="44"/>
      <c r="M129" s="279"/>
      <c r="N129" s="280"/>
      <c r="O129" s="280"/>
      <c r="P129" s="280"/>
      <c r="Q129" s="280"/>
      <c r="R129" s="280"/>
      <c r="S129" s="280"/>
      <c r="T129" s="281"/>
      <c r="AT129" s="18" t="s">
        <v>369</v>
      </c>
      <c r="AU129" s="18" t="s">
        <v>83</v>
      </c>
    </row>
    <row r="130" s="1" customFormat="1" ht="6.96" customHeight="1">
      <c r="B130" s="59"/>
      <c r="C130" s="60"/>
      <c r="D130" s="60"/>
      <c r="E130" s="60"/>
      <c r="F130" s="60"/>
      <c r="G130" s="60"/>
      <c r="H130" s="60"/>
      <c r="I130" s="171"/>
      <c r="J130" s="60"/>
      <c r="K130" s="60"/>
      <c r="L130" s="44"/>
    </row>
  </sheetData>
  <sheetProtection sheet="1" autoFilter="0" formatColumns="0" formatRows="0" objects="1" scenarios="1" spinCount="100000" saltValue="Go+JJWj0noBM4IrFi06OBrPHR0xFN8zPPWr+1yfOzdjJZS2XtF6dYTlwmxStxyFu+l+GzNMV2nuHkCoxfZjTyA==" hashValue="XyF+wARaE9phuqyDmz8FM86LBzaWaI2JlKxE9k25YfU4BrWMd4L4kVsJpnqYxYDEp99wxkP+S7H3/8r77NBzHg==" algorithmName="SHA-512" password="CC35"/>
  <autoFilter ref="C85:K12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3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102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85</v>
      </c>
    </row>
    <row r="4" ht="24.96" customHeight="1">
      <c r="B4" s="21"/>
      <c r="D4" s="142" t="s">
        <v>133</v>
      </c>
      <c r="L4" s="21"/>
      <c r="M4" s="143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44" t="s">
        <v>16</v>
      </c>
      <c r="L6" s="21"/>
    </row>
    <row r="7" ht="16.5" customHeight="1">
      <c r="B7" s="21"/>
      <c r="E7" s="145" t="str">
        <f>'Rekapitulace stavby'!K6</f>
        <v>Ulice Školní, Šumperk</v>
      </c>
      <c r="F7" s="144"/>
      <c r="G7" s="144"/>
      <c r="H7" s="144"/>
      <c r="L7" s="21"/>
    </row>
    <row r="8" ht="12" customHeight="1">
      <c r="B8" s="21"/>
      <c r="D8" s="144" t="s">
        <v>134</v>
      </c>
      <c r="L8" s="21"/>
    </row>
    <row r="9" s="1" customFormat="1" ht="16.5" customHeight="1">
      <c r="B9" s="44"/>
      <c r="E9" s="145" t="s">
        <v>1030</v>
      </c>
      <c r="F9" s="1"/>
      <c r="G9" s="1"/>
      <c r="H9" s="1"/>
      <c r="I9" s="146"/>
      <c r="L9" s="44"/>
    </row>
    <row r="10" s="1" customFormat="1" ht="12" customHeight="1">
      <c r="B10" s="44"/>
      <c r="D10" s="144" t="s">
        <v>136</v>
      </c>
      <c r="I10" s="146"/>
      <c r="L10" s="44"/>
    </row>
    <row r="11" s="1" customFormat="1" ht="36.96" customHeight="1">
      <c r="B11" s="44"/>
      <c r="E11" s="147" t="s">
        <v>1031</v>
      </c>
      <c r="F11" s="1"/>
      <c r="G11" s="1"/>
      <c r="H11" s="1"/>
      <c r="I11" s="146"/>
      <c r="L11" s="44"/>
    </row>
    <row r="12" s="1" customFormat="1">
      <c r="B12" s="44"/>
      <c r="I12" s="146"/>
      <c r="L12" s="44"/>
    </row>
    <row r="13" s="1" customFormat="1" ht="12" customHeight="1">
      <c r="B13" s="44"/>
      <c r="D13" s="144" t="s">
        <v>18</v>
      </c>
      <c r="F13" s="133" t="s">
        <v>19</v>
      </c>
      <c r="I13" s="148" t="s">
        <v>20</v>
      </c>
      <c r="J13" s="133" t="s">
        <v>19</v>
      </c>
      <c r="L13" s="44"/>
    </row>
    <row r="14" s="1" customFormat="1" ht="12" customHeight="1">
      <c r="B14" s="44"/>
      <c r="D14" s="144" t="s">
        <v>21</v>
      </c>
      <c r="F14" s="133" t="s">
        <v>22</v>
      </c>
      <c r="I14" s="148" t="s">
        <v>23</v>
      </c>
      <c r="J14" s="149" t="str">
        <f>'Rekapitulace stavby'!AN8</f>
        <v>19. 2. 2019</v>
      </c>
      <c r="L14" s="44"/>
    </row>
    <row r="15" s="1" customFormat="1" ht="10.8" customHeight="1">
      <c r="B15" s="44"/>
      <c r="I15" s="146"/>
      <c r="L15" s="44"/>
    </row>
    <row r="16" s="1" customFormat="1" ht="12" customHeight="1">
      <c r="B16" s="44"/>
      <c r="D16" s="144" t="s">
        <v>25</v>
      </c>
      <c r="I16" s="148" t="s">
        <v>26</v>
      </c>
      <c r="J16" s="133" t="s">
        <v>27</v>
      </c>
      <c r="L16" s="44"/>
    </row>
    <row r="17" s="1" customFormat="1" ht="18" customHeight="1">
      <c r="B17" s="44"/>
      <c r="E17" s="133" t="s">
        <v>28</v>
      </c>
      <c r="I17" s="148" t="s">
        <v>29</v>
      </c>
      <c r="J17" s="133" t="s">
        <v>30</v>
      </c>
      <c r="L17" s="44"/>
    </row>
    <row r="18" s="1" customFormat="1" ht="6.96" customHeight="1">
      <c r="B18" s="44"/>
      <c r="I18" s="146"/>
      <c r="L18" s="44"/>
    </row>
    <row r="19" s="1" customFormat="1" ht="12" customHeight="1">
      <c r="B19" s="44"/>
      <c r="D19" s="144" t="s">
        <v>31</v>
      </c>
      <c r="I19" s="148" t="s">
        <v>26</v>
      </c>
      <c r="J19" s="34" t="str">
        <f>'Rekapitulace stavby'!AN13</f>
        <v>Vyplň údaj</v>
      </c>
      <c r="L19" s="44"/>
    </row>
    <row r="20" s="1" customFormat="1" ht="18" customHeight="1">
      <c r="B20" s="44"/>
      <c r="E20" s="34" t="str">
        <f>'Rekapitulace stavby'!E14</f>
        <v>Vyplň údaj</v>
      </c>
      <c r="F20" s="133"/>
      <c r="G20" s="133"/>
      <c r="H20" s="133"/>
      <c r="I20" s="148" t="s">
        <v>29</v>
      </c>
      <c r="J20" s="34" t="str">
        <f>'Rekapitulace stavby'!AN14</f>
        <v>Vyplň údaj</v>
      </c>
      <c r="L20" s="44"/>
    </row>
    <row r="21" s="1" customFormat="1" ht="6.96" customHeight="1">
      <c r="B21" s="44"/>
      <c r="I21" s="146"/>
      <c r="L21" s="44"/>
    </row>
    <row r="22" s="1" customFormat="1" ht="12" customHeight="1">
      <c r="B22" s="44"/>
      <c r="D22" s="144" t="s">
        <v>33</v>
      </c>
      <c r="I22" s="148" t="s">
        <v>26</v>
      </c>
      <c r="J22" s="133" t="s">
        <v>34</v>
      </c>
      <c r="L22" s="44"/>
    </row>
    <row r="23" s="1" customFormat="1" ht="18" customHeight="1">
      <c r="B23" s="44"/>
      <c r="E23" s="133" t="s">
        <v>35</v>
      </c>
      <c r="I23" s="148" t="s">
        <v>29</v>
      </c>
      <c r="J23" s="133" t="s">
        <v>36</v>
      </c>
      <c r="L23" s="44"/>
    </row>
    <row r="24" s="1" customFormat="1" ht="6.96" customHeight="1">
      <c r="B24" s="44"/>
      <c r="I24" s="146"/>
      <c r="L24" s="44"/>
    </row>
    <row r="25" s="1" customFormat="1" ht="12" customHeight="1">
      <c r="B25" s="44"/>
      <c r="D25" s="144" t="s">
        <v>38</v>
      </c>
      <c r="I25" s="148" t="s">
        <v>26</v>
      </c>
      <c r="J25" s="133" t="s">
        <v>19</v>
      </c>
      <c r="L25" s="44"/>
    </row>
    <row r="26" s="1" customFormat="1" ht="18" customHeight="1">
      <c r="B26" s="44"/>
      <c r="E26" s="133" t="s">
        <v>39</v>
      </c>
      <c r="I26" s="148" t="s">
        <v>29</v>
      </c>
      <c r="J26" s="133" t="s">
        <v>19</v>
      </c>
      <c r="L26" s="44"/>
    </row>
    <row r="27" s="1" customFormat="1" ht="6.96" customHeight="1">
      <c r="B27" s="44"/>
      <c r="I27" s="146"/>
      <c r="L27" s="44"/>
    </row>
    <row r="28" s="1" customFormat="1" ht="12" customHeight="1">
      <c r="B28" s="44"/>
      <c r="D28" s="144" t="s">
        <v>40</v>
      </c>
      <c r="I28" s="146"/>
      <c r="L28" s="44"/>
    </row>
    <row r="29" s="7" customFormat="1" ht="16.5" customHeight="1">
      <c r="B29" s="150"/>
      <c r="E29" s="151" t="s">
        <v>19</v>
      </c>
      <c r="F29" s="151"/>
      <c r="G29" s="151"/>
      <c r="H29" s="151"/>
      <c r="I29" s="152"/>
      <c r="L29" s="150"/>
    </row>
    <row r="30" s="1" customFormat="1" ht="6.96" customHeight="1">
      <c r="B30" s="44"/>
      <c r="I30" s="146"/>
      <c r="L30" s="44"/>
    </row>
    <row r="31" s="1" customFormat="1" ht="6.96" customHeight="1">
      <c r="B31" s="44"/>
      <c r="D31" s="76"/>
      <c r="E31" s="76"/>
      <c r="F31" s="76"/>
      <c r="G31" s="76"/>
      <c r="H31" s="76"/>
      <c r="I31" s="153"/>
      <c r="J31" s="76"/>
      <c r="K31" s="76"/>
      <c r="L31" s="44"/>
    </row>
    <row r="32" s="1" customFormat="1" ht="25.44" customHeight="1">
      <c r="B32" s="44"/>
      <c r="D32" s="154" t="s">
        <v>42</v>
      </c>
      <c r="I32" s="146"/>
      <c r="J32" s="155">
        <f>ROUND(J92, 2)</f>
        <v>0</v>
      </c>
      <c r="L32" s="44"/>
    </row>
    <row r="33" s="1" customFormat="1" ht="6.96" customHeight="1">
      <c r="B33" s="44"/>
      <c r="D33" s="76"/>
      <c r="E33" s="76"/>
      <c r="F33" s="76"/>
      <c r="G33" s="76"/>
      <c r="H33" s="76"/>
      <c r="I33" s="153"/>
      <c r="J33" s="76"/>
      <c r="K33" s="76"/>
      <c r="L33" s="44"/>
    </row>
    <row r="34" s="1" customFormat="1" ht="14.4" customHeight="1">
      <c r="B34" s="44"/>
      <c r="F34" s="156" t="s">
        <v>44</v>
      </c>
      <c r="I34" s="157" t="s">
        <v>43</v>
      </c>
      <c r="J34" s="156" t="s">
        <v>45</v>
      </c>
      <c r="L34" s="44"/>
    </row>
    <row r="35" s="1" customFormat="1" ht="14.4" customHeight="1">
      <c r="B35" s="44"/>
      <c r="D35" s="158" t="s">
        <v>46</v>
      </c>
      <c r="E35" s="144" t="s">
        <v>47</v>
      </c>
      <c r="F35" s="159">
        <f>ROUND((SUM(BE92:BE433)),  2)</f>
        <v>0</v>
      </c>
      <c r="I35" s="160">
        <v>0.20999999999999999</v>
      </c>
      <c r="J35" s="159">
        <f>ROUND(((SUM(BE92:BE433))*I35),  2)</f>
        <v>0</v>
      </c>
      <c r="L35" s="44"/>
    </row>
    <row r="36" s="1" customFormat="1" ht="14.4" customHeight="1">
      <c r="B36" s="44"/>
      <c r="E36" s="144" t="s">
        <v>48</v>
      </c>
      <c r="F36" s="159">
        <f>ROUND((SUM(BF92:BF433)),  2)</f>
        <v>0</v>
      </c>
      <c r="I36" s="160">
        <v>0.14999999999999999</v>
      </c>
      <c r="J36" s="159">
        <f>ROUND(((SUM(BF92:BF433))*I36),  2)</f>
        <v>0</v>
      </c>
      <c r="L36" s="44"/>
    </row>
    <row r="37" hidden="1" s="1" customFormat="1" ht="14.4" customHeight="1">
      <c r="B37" s="44"/>
      <c r="E37" s="144" t="s">
        <v>49</v>
      </c>
      <c r="F37" s="159">
        <f>ROUND((SUM(BG92:BG433)),  2)</f>
        <v>0</v>
      </c>
      <c r="I37" s="160">
        <v>0.20999999999999999</v>
      </c>
      <c r="J37" s="159">
        <f>0</f>
        <v>0</v>
      </c>
      <c r="L37" s="44"/>
    </row>
    <row r="38" hidden="1" s="1" customFormat="1" ht="14.4" customHeight="1">
      <c r="B38" s="44"/>
      <c r="E38" s="144" t="s">
        <v>50</v>
      </c>
      <c r="F38" s="159">
        <f>ROUND((SUM(BH92:BH433)),  2)</f>
        <v>0</v>
      </c>
      <c r="I38" s="160">
        <v>0.14999999999999999</v>
      </c>
      <c r="J38" s="159">
        <f>0</f>
        <v>0</v>
      </c>
      <c r="L38" s="44"/>
    </row>
    <row r="39" hidden="1" s="1" customFormat="1" ht="14.4" customHeight="1">
      <c r="B39" s="44"/>
      <c r="E39" s="144" t="s">
        <v>51</v>
      </c>
      <c r="F39" s="159">
        <f>ROUND((SUM(BI92:BI433)),  2)</f>
        <v>0</v>
      </c>
      <c r="I39" s="160">
        <v>0</v>
      </c>
      <c r="J39" s="159">
        <f>0</f>
        <v>0</v>
      </c>
      <c r="L39" s="44"/>
    </row>
    <row r="40" s="1" customFormat="1" ht="6.96" customHeight="1">
      <c r="B40" s="44"/>
      <c r="I40" s="146"/>
      <c r="L40" s="44"/>
    </row>
    <row r="41" s="1" customFormat="1" ht="25.44" customHeight="1">
      <c r="B41" s="44"/>
      <c r="C41" s="161"/>
      <c r="D41" s="162" t="s">
        <v>52</v>
      </c>
      <c r="E41" s="163"/>
      <c r="F41" s="163"/>
      <c r="G41" s="164" t="s">
        <v>53</v>
      </c>
      <c r="H41" s="165" t="s">
        <v>54</v>
      </c>
      <c r="I41" s="166"/>
      <c r="J41" s="167">
        <f>SUM(J32:J39)</f>
        <v>0</v>
      </c>
      <c r="K41" s="168"/>
      <c r="L41" s="44"/>
    </row>
    <row r="42" s="1" customFormat="1" ht="14.4" customHeight="1">
      <c r="B42" s="169"/>
      <c r="C42" s="170"/>
      <c r="D42" s="170"/>
      <c r="E42" s="170"/>
      <c r="F42" s="170"/>
      <c r="G42" s="170"/>
      <c r="H42" s="170"/>
      <c r="I42" s="171"/>
      <c r="J42" s="170"/>
      <c r="K42" s="170"/>
      <c r="L42" s="44"/>
    </row>
    <row r="46" s="1" customFormat="1" ht="6.96" customHeight="1">
      <c r="B46" s="172"/>
      <c r="C46" s="173"/>
      <c r="D46" s="173"/>
      <c r="E46" s="173"/>
      <c r="F46" s="173"/>
      <c r="G46" s="173"/>
      <c r="H46" s="173"/>
      <c r="I46" s="174"/>
      <c r="J46" s="173"/>
      <c r="K46" s="173"/>
      <c r="L46" s="44"/>
    </row>
    <row r="47" s="1" customFormat="1" ht="24.96" customHeight="1">
      <c r="B47" s="39"/>
      <c r="C47" s="24" t="s">
        <v>138</v>
      </c>
      <c r="D47" s="40"/>
      <c r="E47" s="40"/>
      <c r="F47" s="40"/>
      <c r="G47" s="40"/>
      <c r="H47" s="40"/>
      <c r="I47" s="146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44"/>
    </row>
    <row r="49" s="1" customFormat="1" ht="12" customHeight="1">
      <c r="B49" s="39"/>
      <c r="C49" s="33" t="s">
        <v>16</v>
      </c>
      <c r="D49" s="40"/>
      <c r="E49" s="40"/>
      <c r="F49" s="40"/>
      <c r="G49" s="40"/>
      <c r="H49" s="40"/>
      <c r="I49" s="146"/>
      <c r="J49" s="40"/>
      <c r="K49" s="40"/>
      <c r="L49" s="44"/>
    </row>
    <row r="50" s="1" customFormat="1" ht="16.5" customHeight="1">
      <c r="B50" s="39"/>
      <c r="C50" s="40"/>
      <c r="D50" s="40"/>
      <c r="E50" s="175" t="str">
        <f>E7</f>
        <v>Ulice Školní, Šumperk</v>
      </c>
      <c r="F50" s="33"/>
      <c r="G50" s="33"/>
      <c r="H50" s="33"/>
      <c r="I50" s="146"/>
      <c r="J50" s="40"/>
      <c r="K50" s="40"/>
      <c r="L50" s="44"/>
    </row>
    <row r="51" ht="12" customHeight="1">
      <c r="B51" s="22"/>
      <c r="C51" s="33" t="s">
        <v>134</v>
      </c>
      <c r="D51" s="23"/>
      <c r="E51" s="23"/>
      <c r="F51" s="23"/>
      <c r="G51" s="23"/>
      <c r="H51" s="23"/>
      <c r="I51" s="138"/>
      <c r="J51" s="23"/>
      <c r="K51" s="23"/>
      <c r="L51" s="21"/>
    </row>
    <row r="52" s="1" customFormat="1" ht="16.5" customHeight="1">
      <c r="B52" s="39"/>
      <c r="C52" s="40"/>
      <c r="D52" s="40"/>
      <c r="E52" s="175" t="s">
        <v>1030</v>
      </c>
      <c r="F52" s="40"/>
      <c r="G52" s="40"/>
      <c r="H52" s="40"/>
      <c r="I52" s="146"/>
      <c r="J52" s="40"/>
      <c r="K52" s="40"/>
      <c r="L52" s="44"/>
    </row>
    <row r="53" s="1" customFormat="1" ht="12" customHeight="1">
      <c r="B53" s="39"/>
      <c r="C53" s="33" t="s">
        <v>136</v>
      </c>
      <c r="D53" s="40"/>
      <c r="E53" s="40"/>
      <c r="F53" s="40"/>
      <c r="G53" s="40"/>
      <c r="H53" s="40"/>
      <c r="I53" s="146"/>
      <c r="J53" s="40"/>
      <c r="K53" s="40"/>
      <c r="L53" s="44"/>
    </row>
    <row r="54" s="1" customFormat="1" ht="16.5" customHeight="1">
      <c r="B54" s="39"/>
      <c r="C54" s="40"/>
      <c r="D54" s="40"/>
      <c r="E54" s="69" t="str">
        <f>E11</f>
        <v>102 NN - MK a chodník - I.etapa - neuznatelné náklady</v>
      </c>
      <c r="F54" s="40"/>
      <c r="G54" s="40"/>
      <c r="H54" s="40"/>
      <c r="I54" s="146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44"/>
    </row>
    <row r="56" s="1" customFormat="1" ht="12" customHeight="1">
      <c r="B56" s="39"/>
      <c r="C56" s="33" t="s">
        <v>21</v>
      </c>
      <c r="D56" s="40"/>
      <c r="E56" s="40"/>
      <c r="F56" s="28" t="str">
        <f>F14</f>
        <v xml:space="preserve"> </v>
      </c>
      <c r="G56" s="40"/>
      <c r="H56" s="40"/>
      <c r="I56" s="148" t="s">
        <v>23</v>
      </c>
      <c r="J56" s="72" t="str">
        <f>IF(J14="","",J14)</f>
        <v>19. 2. 2019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44"/>
    </row>
    <row r="58" s="1" customFormat="1" ht="15.15" customHeight="1">
      <c r="B58" s="39"/>
      <c r="C58" s="33" t="s">
        <v>25</v>
      </c>
      <c r="D58" s="40"/>
      <c r="E58" s="40"/>
      <c r="F58" s="28" t="str">
        <f>E17</f>
        <v>Město Šumperk</v>
      </c>
      <c r="G58" s="40"/>
      <c r="H58" s="40"/>
      <c r="I58" s="148" t="s">
        <v>33</v>
      </c>
      <c r="J58" s="37" t="str">
        <f>E23</f>
        <v>PROJEKCE s.r.o.</v>
      </c>
      <c r="K58" s="40"/>
      <c r="L58" s="44"/>
    </row>
    <row r="59" s="1" customFormat="1" ht="27.9" customHeight="1">
      <c r="B59" s="39"/>
      <c r="C59" s="33" t="s">
        <v>31</v>
      </c>
      <c r="D59" s="40"/>
      <c r="E59" s="40"/>
      <c r="F59" s="28" t="str">
        <f>IF(E20="","",E20)</f>
        <v>Vyplň údaj</v>
      </c>
      <c r="G59" s="40"/>
      <c r="H59" s="40"/>
      <c r="I59" s="148" t="s">
        <v>38</v>
      </c>
      <c r="J59" s="37" t="str">
        <f>E26</f>
        <v>Petr Slezák, CS ÚRS 2019 01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44"/>
    </row>
    <row r="61" s="1" customFormat="1" ht="29.28" customHeight="1">
      <c r="B61" s="39"/>
      <c r="C61" s="176" t="s">
        <v>139</v>
      </c>
      <c r="D61" s="177"/>
      <c r="E61" s="177"/>
      <c r="F61" s="177"/>
      <c r="G61" s="177"/>
      <c r="H61" s="177"/>
      <c r="I61" s="178"/>
      <c r="J61" s="179" t="s">
        <v>140</v>
      </c>
      <c r="K61" s="177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44"/>
    </row>
    <row r="63" s="1" customFormat="1" ht="22.8" customHeight="1">
      <c r="B63" s="39"/>
      <c r="C63" s="180" t="s">
        <v>74</v>
      </c>
      <c r="D63" s="40"/>
      <c r="E63" s="40"/>
      <c r="F63" s="40"/>
      <c r="G63" s="40"/>
      <c r="H63" s="40"/>
      <c r="I63" s="146"/>
      <c r="J63" s="102">
        <f>J92</f>
        <v>0</v>
      </c>
      <c r="K63" s="40"/>
      <c r="L63" s="44"/>
      <c r="AU63" s="18" t="s">
        <v>141</v>
      </c>
    </row>
    <row r="64" s="8" customFormat="1" ht="24.96" customHeight="1">
      <c r="B64" s="181"/>
      <c r="C64" s="182"/>
      <c r="D64" s="183" t="s">
        <v>142</v>
      </c>
      <c r="E64" s="184"/>
      <c r="F64" s="184"/>
      <c r="G64" s="184"/>
      <c r="H64" s="184"/>
      <c r="I64" s="185"/>
      <c r="J64" s="186">
        <f>J93</f>
        <v>0</v>
      </c>
      <c r="K64" s="182"/>
      <c r="L64" s="187"/>
    </row>
    <row r="65" s="9" customFormat="1" ht="19.92" customHeight="1">
      <c r="B65" s="188"/>
      <c r="C65" s="125"/>
      <c r="D65" s="189" t="s">
        <v>143</v>
      </c>
      <c r="E65" s="190"/>
      <c r="F65" s="190"/>
      <c r="G65" s="190"/>
      <c r="H65" s="190"/>
      <c r="I65" s="191"/>
      <c r="J65" s="192">
        <f>J94</f>
        <v>0</v>
      </c>
      <c r="K65" s="125"/>
      <c r="L65" s="193"/>
    </row>
    <row r="66" s="9" customFormat="1" ht="19.92" customHeight="1">
      <c r="B66" s="188"/>
      <c r="C66" s="125"/>
      <c r="D66" s="189" t="s">
        <v>144</v>
      </c>
      <c r="E66" s="190"/>
      <c r="F66" s="190"/>
      <c r="G66" s="190"/>
      <c r="H66" s="190"/>
      <c r="I66" s="191"/>
      <c r="J66" s="192">
        <f>J203</f>
        <v>0</v>
      </c>
      <c r="K66" s="125"/>
      <c r="L66" s="193"/>
    </row>
    <row r="67" s="9" customFormat="1" ht="19.92" customHeight="1">
      <c r="B67" s="188"/>
      <c r="C67" s="125"/>
      <c r="D67" s="189" t="s">
        <v>146</v>
      </c>
      <c r="E67" s="190"/>
      <c r="F67" s="190"/>
      <c r="G67" s="190"/>
      <c r="H67" s="190"/>
      <c r="I67" s="191"/>
      <c r="J67" s="192">
        <f>J240</f>
        <v>0</v>
      </c>
      <c r="K67" s="125"/>
      <c r="L67" s="193"/>
    </row>
    <row r="68" s="9" customFormat="1" ht="19.92" customHeight="1">
      <c r="B68" s="188"/>
      <c r="C68" s="125"/>
      <c r="D68" s="189" t="s">
        <v>147</v>
      </c>
      <c r="E68" s="190"/>
      <c r="F68" s="190"/>
      <c r="G68" s="190"/>
      <c r="H68" s="190"/>
      <c r="I68" s="191"/>
      <c r="J68" s="192">
        <f>J298</f>
        <v>0</v>
      </c>
      <c r="K68" s="125"/>
      <c r="L68" s="193"/>
    </row>
    <row r="69" s="9" customFormat="1" ht="19.92" customHeight="1">
      <c r="B69" s="188"/>
      <c r="C69" s="125"/>
      <c r="D69" s="189" t="s">
        <v>148</v>
      </c>
      <c r="E69" s="190"/>
      <c r="F69" s="190"/>
      <c r="G69" s="190"/>
      <c r="H69" s="190"/>
      <c r="I69" s="191"/>
      <c r="J69" s="192">
        <f>J398</f>
        <v>0</v>
      </c>
      <c r="K69" s="125"/>
      <c r="L69" s="193"/>
    </row>
    <row r="70" s="9" customFormat="1" ht="19.92" customHeight="1">
      <c r="B70" s="188"/>
      <c r="C70" s="125"/>
      <c r="D70" s="189" t="s">
        <v>149</v>
      </c>
      <c r="E70" s="190"/>
      <c r="F70" s="190"/>
      <c r="G70" s="190"/>
      <c r="H70" s="190"/>
      <c r="I70" s="191"/>
      <c r="J70" s="192">
        <f>J431</f>
        <v>0</v>
      </c>
      <c r="K70" s="125"/>
      <c r="L70" s="193"/>
    </row>
    <row r="71" s="1" customFormat="1" ht="21.84" customHeight="1">
      <c r="B71" s="39"/>
      <c r="C71" s="40"/>
      <c r="D71" s="40"/>
      <c r="E71" s="40"/>
      <c r="F71" s="40"/>
      <c r="G71" s="40"/>
      <c r="H71" s="40"/>
      <c r="I71" s="146"/>
      <c r="J71" s="40"/>
      <c r="K71" s="40"/>
      <c r="L71" s="44"/>
    </row>
    <row r="72" s="1" customFormat="1" ht="6.96" customHeight="1">
      <c r="B72" s="59"/>
      <c r="C72" s="60"/>
      <c r="D72" s="60"/>
      <c r="E72" s="60"/>
      <c r="F72" s="60"/>
      <c r="G72" s="60"/>
      <c r="H72" s="60"/>
      <c r="I72" s="171"/>
      <c r="J72" s="60"/>
      <c r="K72" s="60"/>
      <c r="L72" s="44"/>
    </row>
    <row r="76" s="1" customFormat="1" ht="6.96" customHeight="1">
      <c r="B76" s="61"/>
      <c r="C76" s="62"/>
      <c r="D76" s="62"/>
      <c r="E76" s="62"/>
      <c r="F76" s="62"/>
      <c r="G76" s="62"/>
      <c r="H76" s="62"/>
      <c r="I76" s="174"/>
      <c r="J76" s="62"/>
      <c r="K76" s="62"/>
      <c r="L76" s="44"/>
    </row>
    <row r="77" s="1" customFormat="1" ht="24.96" customHeight="1">
      <c r="B77" s="39"/>
      <c r="C77" s="24" t="s">
        <v>150</v>
      </c>
      <c r="D77" s="40"/>
      <c r="E77" s="40"/>
      <c r="F77" s="40"/>
      <c r="G77" s="40"/>
      <c r="H77" s="40"/>
      <c r="I77" s="146"/>
      <c r="J77" s="40"/>
      <c r="K77" s="40"/>
      <c r="L77" s="44"/>
    </row>
    <row r="78" s="1" customFormat="1" ht="6.96" customHeight="1">
      <c r="B78" s="39"/>
      <c r="C78" s="40"/>
      <c r="D78" s="40"/>
      <c r="E78" s="40"/>
      <c r="F78" s="40"/>
      <c r="G78" s="40"/>
      <c r="H78" s="40"/>
      <c r="I78" s="146"/>
      <c r="J78" s="40"/>
      <c r="K78" s="40"/>
      <c r="L78" s="44"/>
    </row>
    <row r="79" s="1" customFormat="1" ht="12" customHeight="1">
      <c r="B79" s="39"/>
      <c r="C79" s="33" t="s">
        <v>16</v>
      </c>
      <c r="D79" s="40"/>
      <c r="E79" s="40"/>
      <c r="F79" s="40"/>
      <c r="G79" s="40"/>
      <c r="H79" s="40"/>
      <c r="I79" s="146"/>
      <c r="J79" s="40"/>
      <c r="K79" s="40"/>
      <c r="L79" s="44"/>
    </row>
    <row r="80" s="1" customFormat="1" ht="16.5" customHeight="1">
      <c r="B80" s="39"/>
      <c r="C80" s="40"/>
      <c r="D80" s="40"/>
      <c r="E80" s="175" t="str">
        <f>E7</f>
        <v>Ulice Školní, Šumperk</v>
      </c>
      <c r="F80" s="33"/>
      <c r="G80" s="33"/>
      <c r="H80" s="33"/>
      <c r="I80" s="146"/>
      <c r="J80" s="40"/>
      <c r="K80" s="40"/>
      <c r="L80" s="44"/>
    </row>
    <row r="81" ht="12" customHeight="1">
      <c r="B81" s="22"/>
      <c r="C81" s="33" t="s">
        <v>134</v>
      </c>
      <c r="D81" s="23"/>
      <c r="E81" s="23"/>
      <c r="F81" s="23"/>
      <c r="G81" s="23"/>
      <c r="H81" s="23"/>
      <c r="I81" s="138"/>
      <c r="J81" s="23"/>
      <c r="K81" s="23"/>
      <c r="L81" s="21"/>
    </row>
    <row r="82" s="1" customFormat="1" ht="16.5" customHeight="1">
      <c r="B82" s="39"/>
      <c r="C82" s="40"/>
      <c r="D82" s="40"/>
      <c r="E82" s="175" t="s">
        <v>1030</v>
      </c>
      <c r="F82" s="40"/>
      <c r="G82" s="40"/>
      <c r="H82" s="40"/>
      <c r="I82" s="146"/>
      <c r="J82" s="40"/>
      <c r="K82" s="40"/>
      <c r="L82" s="44"/>
    </row>
    <row r="83" s="1" customFormat="1" ht="12" customHeight="1">
      <c r="B83" s="39"/>
      <c r="C83" s="33" t="s">
        <v>136</v>
      </c>
      <c r="D83" s="40"/>
      <c r="E83" s="40"/>
      <c r="F83" s="40"/>
      <c r="G83" s="40"/>
      <c r="H83" s="40"/>
      <c r="I83" s="146"/>
      <c r="J83" s="40"/>
      <c r="K83" s="40"/>
      <c r="L83" s="44"/>
    </row>
    <row r="84" s="1" customFormat="1" ht="16.5" customHeight="1">
      <c r="B84" s="39"/>
      <c r="C84" s="40"/>
      <c r="D84" s="40"/>
      <c r="E84" s="69" t="str">
        <f>E11</f>
        <v>102 NN - MK a chodník - I.etapa - neuznatelné náklady</v>
      </c>
      <c r="F84" s="40"/>
      <c r="G84" s="40"/>
      <c r="H84" s="40"/>
      <c r="I84" s="146"/>
      <c r="J84" s="40"/>
      <c r="K84" s="40"/>
      <c r="L84" s="44"/>
    </row>
    <row r="85" s="1" customFormat="1" ht="6.96" customHeight="1">
      <c r="B85" s="39"/>
      <c r="C85" s="40"/>
      <c r="D85" s="40"/>
      <c r="E85" s="40"/>
      <c r="F85" s="40"/>
      <c r="G85" s="40"/>
      <c r="H85" s="40"/>
      <c r="I85" s="146"/>
      <c r="J85" s="40"/>
      <c r="K85" s="40"/>
      <c r="L85" s="44"/>
    </row>
    <row r="86" s="1" customFormat="1" ht="12" customHeight="1">
      <c r="B86" s="39"/>
      <c r="C86" s="33" t="s">
        <v>21</v>
      </c>
      <c r="D86" s="40"/>
      <c r="E86" s="40"/>
      <c r="F86" s="28" t="str">
        <f>F14</f>
        <v xml:space="preserve"> </v>
      </c>
      <c r="G86" s="40"/>
      <c r="H86" s="40"/>
      <c r="I86" s="148" t="s">
        <v>23</v>
      </c>
      <c r="J86" s="72" t="str">
        <f>IF(J14="","",J14)</f>
        <v>19. 2. 2019</v>
      </c>
      <c r="K86" s="40"/>
      <c r="L86" s="44"/>
    </row>
    <row r="87" s="1" customFormat="1" ht="6.96" customHeight="1">
      <c r="B87" s="39"/>
      <c r="C87" s="40"/>
      <c r="D87" s="40"/>
      <c r="E87" s="40"/>
      <c r="F87" s="40"/>
      <c r="G87" s="40"/>
      <c r="H87" s="40"/>
      <c r="I87" s="146"/>
      <c r="J87" s="40"/>
      <c r="K87" s="40"/>
      <c r="L87" s="44"/>
    </row>
    <row r="88" s="1" customFormat="1" ht="15.15" customHeight="1">
      <c r="B88" s="39"/>
      <c r="C88" s="33" t="s">
        <v>25</v>
      </c>
      <c r="D88" s="40"/>
      <c r="E88" s="40"/>
      <c r="F88" s="28" t="str">
        <f>E17</f>
        <v>Město Šumperk</v>
      </c>
      <c r="G88" s="40"/>
      <c r="H88" s="40"/>
      <c r="I88" s="148" t="s">
        <v>33</v>
      </c>
      <c r="J88" s="37" t="str">
        <f>E23</f>
        <v>PROJEKCE s.r.o.</v>
      </c>
      <c r="K88" s="40"/>
      <c r="L88" s="44"/>
    </row>
    <row r="89" s="1" customFormat="1" ht="27.9" customHeight="1">
      <c r="B89" s="39"/>
      <c r="C89" s="33" t="s">
        <v>31</v>
      </c>
      <c r="D89" s="40"/>
      <c r="E89" s="40"/>
      <c r="F89" s="28" t="str">
        <f>IF(E20="","",E20)</f>
        <v>Vyplň údaj</v>
      </c>
      <c r="G89" s="40"/>
      <c r="H89" s="40"/>
      <c r="I89" s="148" t="s">
        <v>38</v>
      </c>
      <c r="J89" s="37" t="str">
        <f>E26</f>
        <v>Petr Slezák, CS ÚRS 2019 01</v>
      </c>
      <c r="K89" s="40"/>
      <c r="L89" s="44"/>
    </row>
    <row r="90" s="1" customFormat="1" ht="10.32" customHeight="1">
      <c r="B90" s="39"/>
      <c r="C90" s="40"/>
      <c r="D90" s="40"/>
      <c r="E90" s="40"/>
      <c r="F90" s="40"/>
      <c r="G90" s="40"/>
      <c r="H90" s="40"/>
      <c r="I90" s="146"/>
      <c r="J90" s="40"/>
      <c r="K90" s="40"/>
      <c r="L90" s="44"/>
    </row>
    <row r="91" s="10" customFormat="1" ht="29.28" customHeight="1">
      <c r="B91" s="194"/>
      <c r="C91" s="195" t="s">
        <v>151</v>
      </c>
      <c r="D91" s="196" t="s">
        <v>61</v>
      </c>
      <c r="E91" s="196" t="s">
        <v>57</v>
      </c>
      <c r="F91" s="196" t="s">
        <v>58</v>
      </c>
      <c r="G91" s="196" t="s">
        <v>152</v>
      </c>
      <c r="H91" s="196" t="s">
        <v>153</v>
      </c>
      <c r="I91" s="197" t="s">
        <v>154</v>
      </c>
      <c r="J91" s="196" t="s">
        <v>140</v>
      </c>
      <c r="K91" s="198" t="s">
        <v>155</v>
      </c>
      <c r="L91" s="199"/>
      <c r="M91" s="92" t="s">
        <v>19</v>
      </c>
      <c r="N91" s="93" t="s">
        <v>46</v>
      </c>
      <c r="O91" s="93" t="s">
        <v>156</v>
      </c>
      <c r="P91" s="93" t="s">
        <v>157</v>
      </c>
      <c r="Q91" s="93" t="s">
        <v>158</v>
      </c>
      <c r="R91" s="93" t="s">
        <v>159</v>
      </c>
      <c r="S91" s="93" t="s">
        <v>160</v>
      </c>
      <c r="T91" s="94" t="s">
        <v>161</v>
      </c>
    </row>
    <row r="92" s="1" customFormat="1" ht="22.8" customHeight="1">
      <c r="B92" s="39"/>
      <c r="C92" s="99" t="s">
        <v>162</v>
      </c>
      <c r="D92" s="40"/>
      <c r="E92" s="40"/>
      <c r="F92" s="40"/>
      <c r="G92" s="40"/>
      <c r="H92" s="40"/>
      <c r="I92" s="146"/>
      <c r="J92" s="200">
        <f>BK92</f>
        <v>0</v>
      </c>
      <c r="K92" s="40"/>
      <c r="L92" s="44"/>
      <c r="M92" s="95"/>
      <c r="N92" s="96"/>
      <c r="O92" s="96"/>
      <c r="P92" s="201">
        <f>P93</f>
        <v>0</v>
      </c>
      <c r="Q92" s="96"/>
      <c r="R92" s="201">
        <f>R93</f>
        <v>254.86992700000002</v>
      </c>
      <c r="S92" s="96"/>
      <c r="T92" s="202">
        <f>T93</f>
        <v>41.690199999999997</v>
      </c>
      <c r="AT92" s="18" t="s">
        <v>75</v>
      </c>
      <c r="AU92" s="18" t="s">
        <v>141</v>
      </c>
      <c r="BK92" s="203">
        <f>BK93</f>
        <v>0</v>
      </c>
    </row>
    <row r="93" s="11" customFormat="1" ht="25.92" customHeight="1">
      <c r="B93" s="204"/>
      <c r="C93" s="205"/>
      <c r="D93" s="206" t="s">
        <v>75</v>
      </c>
      <c r="E93" s="207" t="s">
        <v>163</v>
      </c>
      <c r="F93" s="207" t="s">
        <v>164</v>
      </c>
      <c r="G93" s="205"/>
      <c r="H93" s="205"/>
      <c r="I93" s="208"/>
      <c r="J93" s="209">
        <f>BK93</f>
        <v>0</v>
      </c>
      <c r="K93" s="205"/>
      <c r="L93" s="210"/>
      <c r="M93" s="211"/>
      <c r="N93" s="212"/>
      <c r="O93" s="212"/>
      <c r="P93" s="213">
        <f>P94+P203+P240+P298+P398+P431</f>
        <v>0</v>
      </c>
      <c r="Q93" s="212"/>
      <c r="R93" s="213">
        <f>R94+R203+R240+R298+R398+R431</f>
        <v>254.86992700000002</v>
      </c>
      <c r="S93" s="212"/>
      <c r="T93" s="214">
        <f>T94+T203+T240+T298+T398+T431</f>
        <v>41.690199999999997</v>
      </c>
      <c r="AR93" s="215" t="s">
        <v>83</v>
      </c>
      <c r="AT93" s="216" t="s">
        <v>75</v>
      </c>
      <c r="AU93" s="216" t="s">
        <v>76</v>
      </c>
      <c r="AY93" s="215" t="s">
        <v>165</v>
      </c>
      <c r="BK93" s="217">
        <f>BK94+BK203+BK240+BK298+BK398+BK431</f>
        <v>0</v>
      </c>
    </row>
    <row r="94" s="11" customFormat="1" ht="22.8" customHeight="1">
      <c r="B94" s="204"/>
      <c r="C94" s="205"/>
      <c r="D94" s="206" t="s">
        <v>75</v>
      </c>
      <c r="E94" s="218" t="s">
        <v>83</v>
      </c>
      <c r="F94" s="218" t="s">
        <v>166</v>
      </c>
      <c r="G94" s="205"/>
      <c r="H94" s="205"/>
      <c r="I94" s="208"/>
      <c r="J94" s="219">
        <f>BK94</f>
        <v>0</v>
      </c>
      <c r="K94" s="205"/>
      <c r="L94" s="210"/>
      <c r="M94" s="211"/>
      <c r="N94" s="212"/>
      <c r="O94" s="212"/>
      <c r="P94" s="213">
        <f>SUM(P95:P202)</f>
        <v>0</v>
      </c>
      <c r="Q94" s="212"/>
      <c r="R94" s="213">
        <f>SUM(R95:R202)</f>
        <v>129.34703999999999</v>
      </c>
      <c r="S94" s="212"/>
      <c r="T94" s="214">
        <f>SUM(T95:T202)</f>
        <v>41.5062</v>
      </c>
      <c r="AR94" s="215" t="s">
        <v>83</v>
      </c>
      <c r="AT94" s="216" t="s">
        <v>75</v>
      </c>
      <c r="AU94" s="216" t="s">
        <v>83</v>
      </c>
      <c r="AY94" s="215" t="s">
        <v>165</v>
      </c>
      <c r="BK94" s="217">
        <f>SUM(BK95:BK202)</f>
        <v>0</v>
      </c>
    </row>
    <row r="95" s="1" customFormat="1" ht="16.5" customHeight="1">
      <c r="B95" s="39"/>
      <c r="C95" s="220" t="s">
        <v>83</v>
      </c>
      <c r="D95" s="220" t="s">
        <v>167</v>
      </c>
      <c r="E95" s="221" t="s">
        <v>1032</v>
      </c>
      <c r="F95" s="222" t="s">
        <v>1033</v>
      </c>
      <c r="G95" s="223" t="s">
        <v>170</v>
      </c>
      <c r="H95" s="224">
        <v>19.100000000000001</v>
      </c>
      <c r="I95" s="225"/>
      <c r="J95" s="226">
        <f>ROUND(I95*H95,2)</f>
        <v>0</v>
      </c>
      <c r="K95" s="222" t="s">
        <v>171</v>
      </c>
      <c r="L95" s="44"/>
      <c r="M95" s="227" t="s">
        <v>19</v>
      </c>
      <c r="N95" s="228" t="s">
        <v>47</v>
      </c>
      <c r="O95" s="84"/>
      <c r="P95" s="229">
        <f>O95*H95</f>
        <v>0</v>
      </c>
      <c r="Q95" s="229">
        <v>0</v>
      </c>
      <c r="R95" s="229">
        <f>Q95*H95</f>
        <v>0</v>
      </c>
      <c r="S95" s="229">
        <v>0.255</v>
      </c>
      <c r="T95" s="230">
        <f>S95*H95</f>
        <v>4.8705000000000007</v>
      </c>
      <c r="AR95" s="231" t="s">
        <v>172</v>
      </c>
      <c r="AT95" s="231" t="s">
        <v>167</v>
      </c>
      <c r="AU95" s="231" t="s">
        <v>85</v>
      </c>
      <c r="AY95" s="18" t="s">
        <v>165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18" t="s">
        <v>83</v>
      </c>
      <c r="BK95" s="232">
        <f>ROUND(I95*H95,2)</f>
        <v>0</v>
      </c>
      <c r="BL95" s="18" t="s">
        <v>172</v>
      </c>
      <c r="BM95" s="231" t="s">
        <v>1034</v>
      </c>
    </row>
    <row r="96" s="1" customFormat="1">
      <c r="B96" s="39"/>
      <c r="C96" s="40"/>
      <c r="D96" s="233" t="s">
        <v>174</v>
      </c>
      <c r="E96" s="40"/>
      <c r="F96" s="234" t="s">
        <v>1035</v>
      </c>
      <c r="G96" s="40"/>
      <c r="H96" s="40"/>
      <c r="I96" s="146"/>
      <c r="J96" s="40"/>
      <c r="K96" s="40"/>
      <c r="L96" s="44"/>
      <c r="M96" s="235"/>
      <c r="N96" s="84"/>
      <c r="O96" s="84"/>
      <c r="P96" s="84"/>
      <c r="Q96" s="84"/>
      <c r="R96" s="84"/>
      <c r="S96" s="84"/>
      <c r="T96" s="85"/>
      <c r="AT96" s="18" t="s">
        <v>174</v>
      </c>
      <c r="AU96" s="18" t="s">
        <v>85</v>
      </c>
    </row>
    <row r="97" s="12" customFormat="1">
      <c r="B97" s="236"/>
      <c r="C97" s="237"/>
      <c r="D97" s="233" t="s">
        <v>176</v>
      </c>
      <c r="E97" s="238" t="s">
        <v>19</v>
      </c>
      <c r="F97" s="239" t="s">
        <v>179</v>
      </c>
      <c r="G97" s="237"/>
      <c r="H97" s="238" t="s">
        <v>19</v>
      </c>
      <c r="I97" s="240"/>
      <c r="J97" s="237"/>
      <c r="K97" s="237"/>
      <c r="L97" s="241"/>
      <c r="M97" s="242"/>
      <c r="N97" s="243"/>
      <c r="O97" s="243"/>
      <c r="P97" s="243"/>
      <c r="Q97" s="243"/>
      <c r="R97" s="243"/>
      <c r="S97" s="243"/>
      <c r="T97" s="244"/>
      <c r="AT97" s="245" t="s">
        <v>176</v>
      </c>
      <c r="AU97" s="245" t="s">
        <v>85</v>
      </c>
      <c r="AV97" s="12" t="s">
        <v>83</v>
      </c>
      <c r="AW97" s="12" t="s">
        <v>37</v>
      </c>
      <c r="AX97" s="12" t="s">
        <v>76</v>
      </c>
      <c r="AY97" s="245" t="s">
        <v>165</v>
      </c>
    </row>
    <row r="98" s="13" customFormat="1">
      <c r="B98" s="246"/>
      <c r="C98" s="247"/>
      <c r="D98" s="233" t="s">
        <v>176</v>
      </c>
      <c r="E98" s="248" t="s">
        <v>19</v>
      </c>
      <c r="F98" s="249" t="s">
        <v>1036</v>
      </c>
      <c r="G98" s="247"/>
      <c r="H98" s="250">
        <v>19.100000000000001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AT98" s="256" t="s">
        <v>176</v>
      </c>
      <c r="AU98" s="256" t="s">
        <v>85</v>
      </c>
      <c r="AV98" s="13" t="s">
        <v>85</v>
      </c>
      <c r="AW98" s="13" t="s">
        <v>37</v>
      </c>
      <c r="AX98" s="13" t="s">
        <v>76</v>
      </c>
      <c r="AY98" s="256" t="s">
        <v>165</v>
      </c>
    </row>
    <row r="99" s="14" customFormat="1">
      <c r="B99" s="257"/>
      <c r="C99" s="258"/>
      <c r="D99" s="233" t="s">
        <v>176</v>
      </c>
      <c r="E99" s="259" t="s">
        <v>19</v>
      </c>
      <c r="F99" s="260" t="s">
        <v>181</v>
      </c>
      <c r="G99" s="258"/>
      <c r="H99" s="261">
        <v>19.100000000000001</v>
      </c>
      <c r="I99" s="262"/>
      <c r="J99" s="258"/>
      <c r="K99" s="258"/>
      <c r="L99" s="263"/>
      <c r="M99" s="264"/>
      <c r="N99" s="265"/>
      <c r="O99" s="265"/>
      <c r="P99" s="265"/>
      <c r="Q99" s="265"/>
      <c r="R99" s="265"/>
      <c r="S99" s="265"/>
      <c r="T99" s="266"/>
      <c r="AT99" s="267" t="s">
        <v>176</v>
      </c>
      <c r="AU99" s="267" t="s">
        <v>85</v>
      </c>
      <c r="AV99" s="14" t="s">
        <v>172</v>
      </c>
      <c r="AW99" s="14" t="s">
        <v>37</v>
      </c>
      <c r="AX99" s="14" t="s">
        <v>83</v>
      </c>
      <c r="AY99" s="267" t="s">
        <v>165</v>
      </c>
    </row>
    <row r="100" s="1" customFormat="1" ht="16.5" customHeight="1">
      <c r="B100" s="39"/>
      <c r="C100" s="220" t="s">
        <v>85</v>
      </c>
      <c r="D100" s="220" t="s">
        <v>167</v>
      </c>
      <c r="E100" s="221" t="s">
        <v>182</v>
      </c>
      <c r="F100" s="222" t="s">
        <v>183</v>
      </c>
      <c r="G100" s="223" t="s">
        <v>170</v>
      </c>
      <c r="H100" s="224">
        <v>8.3000000000000007</v>
      </c>
      <c r="I100" s="225"/>
      <c r="J100" s="226">
        <f>ROUND(I100*H100,2)</f>
        <v>0</v>
      </c>
      <c r="K100" s="222" t="s">
        <v>171</v>
      </c>
      <c r="L100" s="44"/>
      <c r="M100" s="227" t="s">
        <v>19</v>
      </c>
      <c r="N100" s="228" t="s">
        <v>47</v>
      </c>
      <c r="O100" s="84"/>
      <c r="P100" s="229">
        <f>O100*H100</f>
        <v>0</v>
      </c>
      <c r="Q100" s="229">
        <v>0</v>
      </c>
      <c r="R100" s="229">
        <f>Q100*H100</f>
        <v>0</v>
      </c>
      <c r="S100" s="229">
        <v>0.32500000000000001</v>
      </c>
      <c r="T100" s="230">
        <f>S100*H100</f>
        <v>2.6975000000000002</v>
      </c>
      <c r="AR100" s="231" t="s">
        <v>172</v>
      </c>
      <c r="AT100" s="231" t="s">
        <v>167</v>
      </c>
      <c r="AU100" s="231" t="s">
        <v>85</v>
      </c>
      <c r="AY100" s="18" t="s">
        <v>165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18" t="s">
        <v>83</v>
      </c>
      <c r="BK100" s="232">
        <f>ROUND(I100*H100,2)</f>
        <v>0</v>
      </c>
      <c r="BL100" s="18" t="s">
        <v>172</v>
      </c>
      <c r="BM100" s="231" t="s">
        <v>1037</v>
      </c>
    </row>
    <row r="101" s="1" customFormat="1">
      <c r="B101" s="39"/>
      <c r="C101" s="40"/>
      <c r="D101" s="233" t="s">
        <v>174</v>
      </c>
      <c r="E101" s="40"/>
      <c r="F101" s="234" t="s">
        <v>185</v>
      </c>
      <c r="G101" s="40"/>
      <c r="H101" s="40"/>
      <c r="I101" s="146"/>
      <c r="J101" s="40"/>
      <c r="K101" s="40"/>
      <c r="L101" s="44"/>
      <c r="M101" s="235"/>
      <c r="N101" s="84"/>
      <c r="O101" s="84"/>
      <c r="P101" s="84"/>
      <c r="Q101" s="84"/>
      <c r="R101" s="84"/>
      <c r="S101" s="84"/>
      <c r="T101" s="85"/>
      <c r="AT101" s="18" t="s">
        <v>174</v>
      </c>
      <c r="AU101" s="18" t="s">
        <v>85</v>
      </c>
    </row>
    <row r="102" s="12" customFormat="1">
      <c r="B102" s="236"/>
      <c r="C102" s="237"/>
      <c r="D102" s="233" t="s">
        <v>176</v>
      </c>
      <c r="E102" s="238" t="s">
        <v>19</v>
      </c>
      <c r="F102" s="239" t="s">
        <v>186</v>
      </c>
      <c r="G102" s="237"/>
      <c r="H102" s="238" t="s">
        <v>19</v>
      </c>
      <c r="I102" s="240"/>
      <c r="J102" s="237"/>
      <c r="K102" s="237"/>
      <c r="L102" s="241"/>
      <c r="M102" s="242"/>
      <c r="N102" s="243"/>
      <c r="O102" s="243"/>
      <c r="P102" s="243"/>
      <c r="Q102" s="243"/>
      <c r="R102" s="243"/>
      <c r="S102" s="243"/>
      <c r="T102" s="244"/>
      <c r="AT102" s="245" t="s">
        <v>176</v>
      </c>
      <c r="AU102" s="245" t="s">
        <v>85</v>
      </c>
      <c r="AV102" s="12" t="s">
        <v>83</v>
      </c>
      <c r="AW102" s="12" t="s">
        <v>37</v>
      </c>
      <c r="AX102" s="12" t="s">
        <v>76</v>
      </c>
      <c r="AY102" s="245" t="s">
        <v>165</v>
      </c>
    </row>
    <row r="103" s="13" customFormat="1">
      <c r="B103" s="246"/>
      <c r="C103" s="247"/>
      <c r="D103" s="233" t="s">
        <v>176</v>
      </c>
      <c r="E103" s="248" t="s">
        <v>19</v>
      </c>
      <c r="F103" s="249" t="s">
        <v>1038</v>
      </c>
      <c r="G103" s="247"/>
      <c r="H103" s="250">
        <v>8.3000000000000007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AT103" s="256" t="s">
        <v>176</v>
      </c>
      <c r="AU103" s="256" t="s">
        <v>85</v>
      </c>
      <c r="AV103" s="13" t="s">
        <v>85</v>
      </c>
      <c r="AW103" s="13" t="s">
        <v>37</v>
      </c>
      <c r="AX103" s="13" t="s">
        <v>76</v>
      </c>
      <c r="AY103" s="256" t="s">
        <v>165</v>
      </c>
    </row>
    <row r="104" s="14" customFormat="1">
      <c r="B104" s="257"/>
      <c r="C104" s="258"/>
      <c r="D104" s="233" t="s">
        <v>176</v>
      </c>
      <c r="E104" s="259" t="s">
        <v>19</v>
      </c>
      <c r="F104" s="260" t="s">
        <v>181</v>
      </c>
      <c r="G104" s="258"/>
      <c r="H104" s="261">
        <v>8.3000000000000007</v>
      </c>
      <c r="I104" s="262"/>
      <c r="J104" s="258"/>
      <c r="K104" s="258"/>
      <c r="L104" s="263"/>
      <c r="M104" s="264"/>
      <c r="N104" s="265"/>
      <c r="O104" s="265"/>
      <c r="P104" s="265"/>
      <c r="Q104" s="265"/>
      <c r="R104" s="265"/>
      <c r="S104" s="265"/>
      <c r="T104" s="266"/>
      <c r="AT104" s="267" t="s">
        <v>176</v>
      </c>
      <c r="AU104" s="267" t="s">
        <v>85</v>
      </c>
      <c r="AV104" s="14" t="s">
        <v>172</v>
      </c>
      <c r="AW104" s="14" t="s">
        <v>37</v>
      </c>
      <c r="AX104" s="14" t="s">
        <v>83</v>
      </c>
      <c r="AY104" s="267" t="s">
        <v>165</v>
      </c>
    </row>
    <row r="105" s="1" customFormat="1" ht="16.5" customHeight="1">
      <c r="B105" s="39"/>
      <c r="C105" s="220" t="s">
        <v>188</v>
      </c>
      <c r="D105" s="220" t="s">
        <v>167</v>
      </c>
      <c r="E105" s="221" t="s">
        <v>1039</v>
      </c>
      <c r="F105" s="222" t="s">
        <v>1040</v>
      </c>
      <c r="G105" s="223" t="s">
        <v>170</v>
      </c>
      <c r="H105" s="224">
        <v>9.4000000000000004</v>
      </c>
      <c r="I105" s="225"/>
      <c r="J105" s="226">
        <f>ROUND(I105*H105,2)</f>
        <v>0</v>
      </c>
      <c r="K105" s="222" t="s">
        <v>171</v>
      </c>
      <c r="L105" s="44"/>
      <c r="M105" s="227" t="s">
        <v>19</v>
      </c>
      <c r="N105" s="228" t="s">
        <v>47</v>
      </c>
      <c r="O105" s="84"/>
      <c r="P105" s="229">
        <f>O105*H105</f>
        <v>0</v>
      </c>
      <c r="Q105" s="229">
        <v>4.0000000000000003E-05</v>
      </c>
      <c r="R105" s="229">
        <f>Q105*H105</f>
        <v>0.00037600000000000003</v>
      </c>
      <c r="S105" s="229">
        <v>0.10299999999999999</v>
      </c>
      <c r="T105" s="230">
        <f>S105*H105</f>
        <v>0.96819999999999995</v>
      </c>
      <c r="AR105" s="231" t="s">
        <v>172</v>
      </c>
      <c r="AT105" s="231" t="s">
        <v>167</v>
      </c>
      <c r="AU105" s="231" t="s">
        <v>85</v>
      </c>
      <c r="AY105" s="18" t="s">
        <v>165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18" t="s">
        <v>83</v>
      </c>
      <c r="BK105" s="232">
        <f>ROUND(I105*H105,2)</f>
        <v>0</v>
      </c>
      <c r="BL105" s="18" t="s">
        <v>172</v>
      </c>
      <c r="BM105" s="231" t="s">
        <v>1041</v>
      </c>
    </row>
    <row r="106" s="1" customFormat="1">
      <c r="B106" s="39"/>
      <c r="C106" s="40"/>
      <c r="D106" s="233" t="s">
        <v>174</v>
      </c>
      <c r="E106" s="40"/>
      <c r="F106" s="234" t="s">
        <v>1042</v>
      </c>
      <c r="G106" s="40"/>
      <c r="H106" s="40"/>
      <c r="I106" s="146"/>
      <c r="J106" s="40"/>
      <c r="K106" s="40"/>
      <c r="L106" s="44"/>
      <c r="M106" s="235"/>
      <c r="N106" s="84"/>
      <c r="O106" s="84"/>
      <c r="P106" s="84"/>
      <c r="Q106" s="84"/>
      <c r="R106" s="84"/>
      <c r="S106" s="84"/>
      <c r="T106" s="85"/>
      <c r="AT106" s="18" t="s">
        <v>174</v>
      </c>
      <c r="AU106" s="18" t="s">
        <v>85</v>
      </c>
    </row>
    <row r="107" s="13" customFormat="1">
      <c r="B107" s="246"/>
      <c r="C107" s="247"/>
      <c r="D107" s="233" t="s">
        <v>176</v>
      </c>
      <c r="E107" s="248" t="s">
        <v>19</v>
      </c>
      <c r="F107" s="249" t="s">
        <v>1043</v>
      </c>
      <c r="G107" s="247"/>
      <c r="H107" s="250">
        <v>9.4000000000000004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AT107" s="256" t="s">
        <v>176</v>
      </c>
      <c r="AU107" s="256" t="s">
        <v>85</v>
      </c>
      <c r="AV107" s="13" t="s">
        <v>85</v>
      </c>
      <c r="AW107" s="13" t="s">
        <v>37</v>
      </c>
      <c r="AX107" s="13" t="s">
        <v>76</v>
      </c>
      <c r="AY107" s="256" t="s">
        <v>165</v>
      </c>
    </row>
    <row r="108" s="14" customFormat="1">
      <c r="B108" s="257"/>
      <c r="C108" s="258"/>
      <c r="D108" s="233" t="s">
        <v>176</v>
      </c>
      <c r="E108" s="259" t="s">
        <v>19</v>
      </c>
      <c r="F108" s="260" t="s">
        <v>181</v>
      </c>
      <c r="G108" s="258"/>
      <c r="H108" s="261">
        <v>9.4000000000000004</v>
      </c>
      <c r="I108" s="262"/>
      <c r="J108" s="258"/>
      <c r="K108" s="258"/>
      <c r="L108" s="263"/>
      <c r="M108" s="264"/>
      <c r="N108" s="265"/>
      <c r="O108" s="265"/>
      <c r="P108" s="265"/>
      <c r="Q108" s="265"/>
      <c r="R108" s="265"/>
      <c r="S108" s="265"/>
      <c r="T108" s="266"/>
      <c r="AT108" s="267" t="s">
        <v>176</v>
      </c>
      <c r="AU108" s="267" t="s">
        <v>85</v>
      </c>
      <c r="AV108" s="14" t="s">
        <v>172</v>
      </c>
      <c r="AW108" s="14" t="s">
        <v>37</v>
      </c>
      <c r="AX108" s="14" t="s">
        <v>83</v>
      </c>
      <c r="AY108" s="267" t="s">
        <v>165</v>
      </c>
    </row>
    <row r="109" s="1" customFormat="1" ht="16.5" customHeight="1">
      <c r="B109" s="39"/>
      <c r="C109" s="220" t="s">
        <v>172</v>
      </c>
      <c r="D109" s="220" t="s">
        <v>167</v>
      </c>
      <c r="E109" s="221" t="s">
        <v>195</v>
      </c>
      <c r="F109" s="222" t="s">
        <v>196</v>
      </c>
      <c r="G109" s="223" t="s">
        <v>197</v>
      </c>
      <c r="H109" s="224">
        <v>35.5</v>
      </c>
      <c r="I109" s="225"/>
      <c r="J109" s="226">
        <f>ROUND(I109*H109,2)</f>
        <v>0</v>
      </c>
      <c r="K109" s="222" t="s">
        <v>171</v>
      </c>
      <c r="L109" s="44"/>
      <c r="M109" s="227" t="s">
        <v>19</v>
      </c>
      <c r="N109" s="228" t="s">
        <v>47</v>
      </c>
      <c r="O109" s="84"/>
      <c r="P109" s="229">
        <f>O109*H109</f>
        <v>0</v>
      </c>
      <c r="Q109" s="229">
        <v>0</v>
      </c>
      <c r="R109" s="229">
        <f>Q109*H109</f>
        <v>0</v>
      </c>
      <c r="S109" s="229">
        <v>0.23000000000000001</v>
      </c>
      <c r="T109" s="230">
        <f>S109*H109</f>
        <v>8.1650000000000009</v>
      </c>
      <c r="AR109" s="231" t="s">
        <v>172</v>
      </c>
      <c r="AT109" s="231" t="s">
        <v>167</v>
      </c>
      <c r="AU109" s="231" t="s">
        <v>85</v>
      </c>
      <c r="AY109" s="18" t="s">
        <v>165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18" t="s">
        <v>83</v>
      </c>
      <c r="BK109" s="232">
        <f>ROUND(I109*H109,2)</f>
        <v>0</v>
      </c>
      <c r="BL109" s="18" t="s">
        <v>172</v>
      </c>
      <c r="BM109" s="231" t="s">
        <v>1044</v>
      </c>
    </row>
    <row r="110" s="1" customFormat="1">
      <c r="B110" s="39"/>
      <c r="C110" s="40"/>
      <c r="D110" s="233" t="s">
        <v>174</v>
      </c>
      <c r="E110" s="40"/>
      <c r="F110" s="234" t="s">
        <v>199</v>
      </c>
      <c r="G110" s="40"/>
      <c r="H110" s="40"/>
      <c r="I110" s="146"/>
      <c r="J110" s="40"/>
      <c r="K110" s="40"/>
      <c r="L110" s="44"/>
      <c r="M110" s="235"/>
      <c r="N110" s="84"/>
      <c r="O110" s="84"/>
      <c r="P110" s="84"/>
      <c r="Q110" s="84"/>
      <c r="R110" s="84"/>
      <c r="S110" s="84"/>
      <c r="T110" s="85"/>
      <c r="AT110" s="18" t="s">
        <v>174</v>
      </c>
      <c r="AU110" s="18" t="s">
        <v>85</v>
      </c>
    </row>
    <row r="111" s="12" customFormat="1">
      <c r="B111" s="236"/>
      <c r="C111" s="237"/>
      <c r="D111" s="233" t="s">
        <v>176</v>
      </c>
      <c r="E111" s="238" t="s">
        <v>19</v>
      </c>
      <c r="F111" s="239" t="s">
        <v>200</v>
      </c>
      <c r="G111" s="237"/>
      <c r="H111" s="238" t="s">
        <v>19</v>
      </c>
      <c r="I111" s="240"/>
      <c r="J111" s="237"/>
      <c r="K111" s="237"/>
      <c r="L111" s="241"/>
      <c r="M111" s="242"/>
      <c r="N111" s="243"/>
      <c r="O111" s="243"/>
      <c r="P111" s="243"/>
      <c r="Q111" s="243"/>
      <c r="R111" s="243"/>
      <c r="S111" s="243"/>
      <c r="T111" s="244"/>
      <c r="AT111" s="245" t="s">
        <v>176</v>
      </c>
      <c r="AU111" s="245" t="s">
        <v>85</v>
      </c>
      <c r="AV111" s="12" t="s">
        <v>83</v>
      </c>
      <c r="AW111" s="12" t="s">
        <v>37</v>
      </c>
      <c r="AX111" s="12" t="s">
        <v>76</v>
      </c>
      <c r="AY111" s="245" t="s">
        <v>165</v>
      </c>
    </row>
    <row r="112" s="13" customFormat="1">
      <c r="B112" s="246"/>
      <c r="C112" s="247"/>
      <c r="D112" s="233" t="s">
        <v>176</v>
      </c>
      <c r="E112" s="248" t="s">
        <v>19</v>
      </c>
      <c r="F112" s="249" t="s">
        <v>1045</v>
      </c>
      <c r="G112" s="247"/>
      <c r="H112" s="250">
        <v>19.5</v>
      </c>
      <c r="I112" s="251"/>
      <c r="J112" s="247"/>
      <c r="K112" s="247"/>
      <c r="L112" s="252"/>
      <c r="M112" s="253"/>
      <c r="N112" s="254"/>
      <c r="O112" s="254"/>
      <c r="P112" s="254"/>
      <c r="Q112" s="254"/>
      <c r="R112" s="254"/>
      <c r="S112" s="254"/>
      <c r="T112" s="255"/>
      <c r="AT112" s="256" t="s">
        <v>176</v>
      </c>
      <c r="AU112" s="256" t="s">
        <v>85</v>
      </c>
      <c r="AV112" s="13" t="s">
        <v>85</v>
      </c>
      <c r="AW112" s="13" t="s">
        <v>37</v>
      </c>
      <c r="AX112" s="13" t="s">
        <v>76</v>
      </c>
      <c r="AY112" s="256" t="s">
        <v>165</v>
      </c>
    </row>
    <row r="113" s="12" customFormat="1">
      <c r="B113" s="236"/>
      <c r="C113" s="237"/>
      <c r="D113" s="233" t="s">
        <v>176</v>
      </c>
      <c r="E113" s="238" t="s">
        <v>19</v>
      </c>
      <c r="F113" s="239" t="s">
        <v>1046</v>
      </c>
      <c r="G113" s="237"/>
      <c r="H113" s="238" t="s">
        <v>19</v>
      </c>
      <c r="I113" s="240"/>
      <c r="J113" s="237"/>
      <c r="K113" s="237"/>
      <c r="L113" s="241"/>
      <c r="M113" s="242"/>
      <c r="N113" s="243"/>
      <c r="O113" s="243"/>
      <c r="P113" s="243"/>
      <c r="Q113" s="243"/>
      <c r="R113" s="243"/>
      <c r="S113" s="243"/>
      <c r="T113" s="244"/>
      <c r="AT113" s="245" t="s">
        <v>176</v>
      </c>
      <c r="AU113" s="245" t="s">
        <v>85</v>
      </c>
      <c r="AV113" s="12" t="s">
        <v>83</v>
      </c>
      <c r="AW113" s="12" t="s">
        <v>37</v>
      </c>
      <c r="AX113" s="12" t="s">
        <v>76</v>
      </c>
      <c r="AY113" s="245" t="s">
        <v>165</v>
      </c>
    </row>
    <row r="114" s="13" customFormat="1">
      <c r="B114" s="246"/>
      <c r="C114" s="247"/>
      <c r="D114" s="233" t="s">
        <v>176</v>
      </c>
      <c r="E114" s="248" t="s">
        <v>19</v>
      </c>
      <c r="F114" s="249" t="s">
        <v>178</v>
      </c>
      <c r="G114" s="247"/>
      <c r="H114" s="250">
        <v>16</v>
      </c>
      <c r="I114" s="251"/>
      <c r="J114" s="247"/>
      <c r="K114" s="247"/>
      <c r="L114" s="252"/>
      <c r="M114" s="253"/>
      <c r="N114" s="254"/>
      <c r="O114" s="254"/>
      <c r="P114" s="254"/>
      <c r="Q114" s="254"/>
      <c r="R114" s="254"/>
      <c r="S114" s="254"/>
      <c r="T114" s="255"/>
      <c r="AT114" s="256" t="s">
        <v>176</v>
      </c>
      <c r="AU114" s="256" t="s">
        <v>85</v>
      </c>
      <c r="AV114" s="13" t="s">
        <v>85</v>
      </c>
      <c r="AW114" s="13" t="s">
        <v>37</v>
      </c>
      <c r="AX114" s="13" t="s">
        <v>76</v>
      </c>
      <c r="AY114" s="256" t="s">
        <v>165</v>
      </c>
    </row>
    <row r="115" s="14" customFormat="1">
      <c r="B115" s="257"/>
      <c r="C115" s="258"/>
      <c r="D115" s="233" t="s">
        <v>176</v>
      </c>
      <c r="E115" s="259" t="s">
        <v>19</v>
      </c>
      <c r="F115" s="260" t="s">
        <v>181</v>
      </c>
      <c r="G115" s="258"/>
      <c r="H115" s="261">
        <v>35.5</v>
      </c>
      <c r="I115" s="262"/>
      <c r="J115" s="258"/>
      <c r="K115" s="258"/>
      <c r="L115" s="263"/>
      <c r="M115" s="264"/>
      <c r="N115" s="265"/>
      <c r="O115" s="265"/>
      <c r="P115" s="265"/>
      <c r="Q115" s="265"/>
      <c r="R115" s="265"/>
      <c r="S115" s="265"/>
      <c r="T115" s="266"/>
      <c r="AT115" s="267" t="s">
        <v>176</v>
      </c>
      <c r="AU115" s="267" t="s">
        <v>85</v>
      </c>
      <c r="AV115" s="14" t="s">
        <v>172</v>
      </c>
      <c r="AW115" s="14" t="s">
        <v>37</v>
      </c>
      <c r="AX115" s="14" t="s">
        <v>83</v>
      </c>
      <c r="AY115" s="267" t="s">
        <v>165</v>
      </c>
    </row>
    <row r="116" s="1" customFormat="1" ht="16.5" customHeight="1">
      <c r="B116" s="39"/>
      <c r="C116" s="220" t="s">
        <v>202</v>
      </c>
      <c r="D116" s="220" t="s">
        <v>167</v>
      </c>
      <c r="E116" s="221" t="s">
        <v>203</v>
      </c>
      <c r="F116" s="222" t="s">
        <v>204</v>
      </c>
      <c r="G116" s="223" t="s">
        <v>197</v>
      </c>
      <c r="H116" s="224">
        <v>121</v>
      </c>
      <c r="I116" s="225"/>
      <c r="J116" s="226">
        <f>ROUND(I116*H116,2)</f>
        <v>0</v>
      </c>
      <c r="K116" s="222" t="s">
        <v>171</v>
      </c>
      <c r="L116" s="44"/>
      <c r="M116" s="227" t="s">
        <v>19</v>
      </c>
      <c r="N116" s="228" t="s">
        <v>47</v>
      </c>
      <c r="O116" s="84"/>
      <c r="P116" s="229">
        <f>O116*H116</f>
        <v>0</v>
      </c>
      <c r="Q116" s="229">
        <v>0</v>
      </c>
      <c r="R116" s="229">
        <f>Q116*H116</f>
        <v>0</v>
      </c>
      <c r="S116" s="229">
        <v>0.20499999999999999</v>
      </c>
      <c r="T116" s="230">
        <f>S116*H116</f>
        <v>24.805</v>
      </c>
      <c r="AR116" s="231" t="s">
        <v>172</v>
      </c>
      <c r="AT116" s="231" t="s">
        <v>167</v>
      </c>
      <c r="AU116" s="231" t="s">
        <v>85</v>
      </c>
      <c r="AY116" s="18" t="s">
        <v>165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18" t="s">
        <v>83</v>
      </c>
      <c r="BK116" s="232">
        <f>ROUND(I116*H116,2)</f>
        <v>0</v>
      </c>
      <c r="BL116" s="18" t="s">
        <v>172</v>
      </c>
      <c r="BM116" s="231" t="s">
        <v>1047</v>
      </c>
    </row>
    <row r="117" s="1" customFormat="1">
      <c r="B117" s="39"/>
      <c r="C117" s="40"/>
      <c r="D117" s="233" t="s">
        <v>174</v>
      </c>
      <c r="E117" s="40"/>
      <c r="F117" s="234" t="s">
        <v>206</v>
      </c>
      <c r="G117" s="40"/>
      <c r="H117" s="40"/>
      <c r="I117" s="146"/>
      <c r="J117" s="40"/>
      <c r="K117" s="40"/>
      <c r="L117" s="44"/>
      <c r="M117" s="235"/>
      <c r="N117" s="84"/>
      <c r="O117" s="84"/>
      <c r="P117" s="84"/>
      <c r="Q117" s="84"/>
      <c r="R117" s="84"/>
      <c r="S117" s="84"/>
      <c r="T117" s="85"/>
      <c r="AT117" s="18" t="s">
        <v>174</v>
      </c>
      <c r="AU117" s="18" t="s">
        <v>85</v>
      </c>
    </row>
    <row r="118" s="12" customFormat="1">
      <c r="B118" s="236"/>
      <c r="C118" s="237"/>
      <c r="D118" s="233" t="s">
        <v>176</v>
      </c>
      <c r="E118" s="238" t="s">
        <v>19</v>
      </c>
      <c r="F118" s="239" t="s">
        <v>1048</v>
      </c>
      <c r="G118" s="237"/>
      <c r="H118" s="238" t="s">
        <v>19</v>
      </c>
      <c r="I118" s="240"/>
      <c r="J118" s="237"/>
      <c r="K118" s="237"/>
      <c r="L118" s="241"/>
      <c r="M118" s="242"/>
      <c r="N118" s="243"/>
      <c r="O118" s="243"/>
      <c r="P118" s="243"/>
      <c r="Q118" s="243"/>
      <c r="R118" s="243"/>
      <c r="S118" s="243"/>
      <c r="T118" s="244"/>
      <c r="AT118" s="245" t="s">
        <v>176</v>
      </c>
      <c r="AU118" s="245" t="s">
        <v>85</v>
      </c>
      <c r="AV118" s="12" t="s">
        <v>83</v>
      </c>
      <c r="AW118" s="12" t="s">
        <v>37</v>
      </c>
      <c r="AX118" s="12" t="s">
        <v>76</v>
      </c>
      <c r="AY118" s="245" t="s">
        <v>165</v>
      </c>
    </row>
    <row r="119" s="13" customFormat="1">
      <c r="B119" s="246"/>
      <c r="C119" s="247"/>
      <c r="D119" s="233" t="s">
        <v>176</v>
      </c>
      <c r="E119" s="248" t="s">
        <v>19</v>
      </c>
      <c r="F119" s="249" t="s">
        <v>1049</v>
      </c>
      <c r="G119" s="247"/>
      <c r="H119" s="250">
        <v>103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AT119" s="256" t="s">
        <v>176</v>
      </c>
      <c r="AU119" s="256" t="s">
        <v>85</v>
      </c>
      <c r="AV119" s="13" t="s">
        <v>85</v>
      </c>
      <c r="AW119" s="13" t="s">
        <v>37</v>
      </c>
      <c r="AX119" s="13" t="s">
        <v>76</v>
      </c>
      <c r="AY119" s="256" t="s">
        <v>165</v>
      </c>
    </row>
    <row r="120" s="13" customFormat="1">
      <c r="B120" s="246"/>
      <c r="C120" s="247"/>
      <c r="D120" s="233" t="s">
        <v>176</v>
      </c>
      <c r="E120" s="248" t="s">
        <v>19</v>
      </c>
      <c r="F120" s="249" t="s">
        <v>1050</v>
      </c>
      <c r="G120" s="247"/>
      <c r="H120" s="250">
        <v>18</v>
      </c>
      <c r="I120" s="251"/>
      <c r="J120" s="247"/>
      <c r="K120" s="247"/>
      <c r="L120" s="252"/>
      <c r="M120" s="253"/>
      <c r="N120" s="254"/>
      <c r="O120" s="254"/>
      <c r="P120" s="254"/>
      <c r="Q120" s="254"/>
      <c r="R120" s="254"/>
      <c r="S120" s="254"/>
      <c r="T120" s="255"/>
      <c r="AT120" s="256" t="s">
        <v>176</v>
      </c>
      <c r="AU120" s="256" t="s">
        <v>85</v>
      </c>
      <c r="AV120" s="13" t="s">
        <v>85</v>
      </c>
      <c r="AW120" s="13" t="s">
        <v>37</v>
      </c>
      <c r="AX120" s="13" t="s">
        <v>76</v>
      </c>
      <c r="AY120" s="256" t="s">
        <v>165</v>
      </c>
    </row>
    <row r="121" s="14" customFormat="1">
      <c r="B121" s="257"/>
      <c r="C121" s="258"/>
      <c r="D121" s="233" t="s">
        <v>176</v>
      </c>
      <c r="E121" s="259" t="s">
        <v>19</v>
      </c>
      <c r="F121" s="260" t="s">
        <v>181</v>
      </c>
      <c r="G121" s="258"/>
      <c r="H121" s="261">
        <v>121</v>
      </c>
      <c r="I121" s="262"/>
      <c r="J121" s="258"/>
      <c r="K121" s="258"/>
      <c r="L121" s="263"/>
      <c r="M121" s="264"/>
      <c r="N121" s="265"/>
      <c r="O121" s="265"/>
      <c r="P121" s="265"/>
      <c r="Q121" s="265"/>
      <c r="R121" s="265"/>
      <c r="S121" s="265"/>
      <c r="T121" s="266"/>
      <c r="AT121" s="267" t="s">
        <v>176</v>
      </c>
      <c r="AU121" s="267" t="s">
        <v>85</v>
      </c>
      <c r="AV121" s="14" t="s">
        <v>172</v>
      </c>
      <c r="AW121" s="14" t="s">
        <v>37</v>
      </c>
      <c r="AX121" s="14" t="s">
        <v>83</v>
      </c>
      <c r="AY121" s="267" t="s">
        <v>165</v>
      </c>
    </row>
    <row r="122" s="1" customFormat="1" ht="16.5" customHeight="1">
      <c r="B122" s="39"/>
      <c r="C122" s="220" t="s">
        <v>210</v>
      </c>
      <c r="D122" s="220" t="s">
        <v>167</v>
      </c>
      <c r="E122" s="221" t="s">
        <v>217</v>
      </c>
      <c r="F122" s="222" t="s">
        <v>218</v>
      </c>
      <c r="G122" s="223" t="s">
        <v>219</v>
      </c>
      <c r="H122" s="224">
        <v>15.449999999999999</v>
      </c>
      <c r="I122" s="225"/>
      <c r="J122" s="226">
        <f>ROUND(I122*H122,2)</f>
        <v>0</v>
      </c>
      <c r="K122" s="222" t="s">
        <v>171</v>
      </c>
      <c r="L122" s="44"/>
      <c r="M122" s="227" t="s">
        <v>19</v>
      </c>
      <c r="N122" s="228" t="s">
        <v>47</v>
      </c>
      <c r="O122" s="84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AR122" s="231" t="s">
        <v>172</v>
      </c>
      <c r="AT122" s="231" t="s">
        <v>167</v>
      </c>
      <c r="AU122" s="231" t="s">
        <v>85</v>
      </c>
      <c r="AY122" s="18" t="s">
        <v>165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8" t="s">
        <v>83</v>
      </c>
      <c r="BK122" s="232">
        <f>ROUND(I122*H122,2)</f>
        <v>0</v>
      </c>
      <c r="BL122" s="18" t="s">
        <v>172</v>
      </c>
      <c r="BM122" s="231" t="s">
        <v>1051</v>
      </c>
    </row>
    <row r="123" s="1" customFormat="1">
      <c r="B123" s="39"/>
      <c r="C123" s="40"/>
      <c r="D123" s="233" t="s">
        <v>174</v>
      </c>
      <c r="E123" s="40"/>
      <c r="F123" s="234" t="s">
        <v>221</v>
      </c>
      <c r="G123" s="40"/>
      <c r="H123" s="40"/>
      <c r="I123" s="146"/>
      <c r="J123" s="40"/>
      <c r="K123" s="40"/>
      <c r="L123" s="44"/>
      <c r="M123" s="235"/>
      <c r="N123" s="84"/>
      <c r="O123" s="84"/>
      <c r="P123" s="84"/>
      <c r="Q123" s="84"/>
      <c r="R123" s="84"/>
      <c r="S123" s="84"/>
      <c r="T123" s="85"/>
      <c r="AT123" s="18" t="s">
        <v>174</v>
      </c>
      <c r="AU123" s="18" t="s">
        <v>85</v>
      </c>
    </row>
    <row r="124" s="12" customFormat="1">
      <c r="B124" s="236"/>
      <c r="C124" s="237"/>
      <c r="D124" s="233" t="s">
        <v>176</v>
      </c>
      <c r="E124" s="238" t="s">
        <v>19</v>
      </c>
      <c r="F124" s="239" t="s">
        <v>1052</v>
      </c>
      <c r="G124" s="237"/>
      <c r="H124" s="238" t="s">
        <v>19</v>
      </c>
      <c r="I124" s="240"/>
      <c r="J124" s="237"/>
      <c r="K124" s="237"/>
      <c r="L124" s="241"/>
      <c r="M124" s="242"/>
      <c r="N124" s="243"/>
      <c r="O124" s="243"/>
      <c r="P124" s="243"/>
      <c r="Q124" s="243"/>
      <c r="R124" s="243"/>
      <c r="S124" s="243"/>
      <c r="T124" s="244"/>
      <c r="AT124" s="245" t="s">
        <v>176</v>
      </c>
      <c r="AU124" s="245" t="s">
        <v>85</v>
      </c>
      <c r="AV124" s="12" t="s">
        <v>83</v>
      </c>
      <c r="AW124" s="12" t="s">
        <v>37</v>
      </c>
      <c r="AX124" s="12" t="s">
        <v>76</v>
      </c>
      <c r="AY124" s="245" t="s">
        <v>165</v>
      </c>
    </row>
    <row r="125" s="13" customFormat="1">
      <c r="B125" s="246"/>
      <c r="C125" s="247"/>
      <c r="D125" s="233" t="s">
        <v>176</v>
      </c>
      <c r="E125" s="248" t="s">
        <v>19</v>
      </c>
      <c r="F125" s="249" t="s">
        <v>1053</v>
      </c>
      <c r="G125" s="247"/>
      <c r="H125" s="250">
        <v>15.449999999999999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AT125" s="256" t="s">
        <v>176</v>
      </c>
      <c r="AU125" s="256" t="s">
        <v>85</v>
      </c>
      <c r="AV125" s="13" t="s">
        <v>85</v>
      </c>
      <c r="AW125" s="13" t="s">
        <v>37</v>
      </c>
      <c r="AX125" s="13" t="s">
        <v>76</v>
      </c>
      <c r="AY125" s="256" t="s">
        <v>165</v>
      </c>
    </row>
    <row r="126" s="14" customFormat="1">
      <c r="B126" s="257"/>
      <c r="C126" s="258"/>
      <c r="D126" s="233" t="s">
        <v>176</v>
      </c>
      <c r="E126" s="259" t="s">
        <v>19</v>
      </c>
      <c r="F126" s="260" t="s">
        <v>181</v>
      </c>
      <c r="G126" s="258"/>
      <c r="H126" s="261">
        <v>15.449999999999999</v>
      </c>
      <c r="I126" s="262"/>
      <c r="J126" s="258"/>
      <c r="K126" s="258"/>
      <c r="L126" s="263"/>
      <c r="M126" s="264"/>
      <c r="N126" s="265"/>
      <c r="O126" s="265"/>
      <c r="P126" s="265"/>
      <c r="Q126" s="265"/>
      <c r="R126" s="265"/>
      <c r="S126" s="265"/>
      <c r="T126" s="266"/>
      <c r="AT126" s="267" t="s">
        <v>176</v>
      </c>
      <c r="AU126" s="267" t="s">
        <v>85</v>
      </c>
      <c r="AV126" s="14" t="s">
        <v>172</v>
      </c>
      <c r="AW126" s="14" t="s">
        <v>37</v>
      </c>
      <c r="AX126" s="14" t="s">
        <v>83</v>
      </c>
      <c r="AY126" s="267" t="s">
        <v>165</v>
      </c>
    </row>
    <row r="127" s="1" customFormat="1" ht="16.5" customHeight="1">
      <c r="B127" s="39"/>
      <c r="C127" s="220" t="s">
        <v>216</v>
      </c>
      <c r="D127" s="220" t="s">
        <v>167</v>
      </c>
      <c r="E127" s="221" t="s">
        <v>225</v>
      </c>
      <c r="F127" s="222" t="s">
        <v>226</v>
      </c>
      <c r="G127" s="223" t="s">
        <v>219</v>
      </c>
      <c r="H127" s="224">
        <v>127.55</v>
      </c>
      <c r="I127" s="225"/>
      <c r="J127" s="226">
        <f>ROUND(I127*H127,2)</f>
        <v>0</v>
      </c>
      <c r="K127" s="222" t="s">
        <v>171</v>
      </c>
      <c r="L127" s="44"/>
      <c r="M127" s="227" t="s">
        <v>19</v>
      </c>
      <c r="N127" s="228" t="s">
        <v>47</v>
      </c>
      <c r="O127" s="84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AR127" s="231" t="s">
        <v>172</v>
      </c>
      <c r="AT127" s="231" t="s">
        <v>167</v>
      </c>
      <c r="AU127" s="231" t="s">
        <v>85</v>
      </c>
      <c r="AY127" s="18" t="s">
        <v>165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83</v>
      </c>
      <c r="BK127" s="232">
        <f>ROUND(I127*H127,2)</f>
        <v>0</v>
      </c>
      <c r="BL127" s="18" t="s">
        <v>172</v>
      </c>
      <c r="BM127" s="231" t="s">
        <v>1054</v>
      </c>
    </row>
    <row r="128" s="1" customFormat="1">
      <c r="B128" s="39"/>
      <c r="C128" s="40"/>
      <c r="D128" s="233" t="s">
        <v>174</v>
      </c>
      <c r="E128" s="40"/>
      <c r="F128" s="234" t="s">
        <v>228</v>
      </c>
      <c r="G128" s="40"/>
      <c r="H128" s="40"/>
      <c r="I128" s="146"/>
      <c r="J128" s="40"/>
      <c r="K128" s="40"/>
      <c r="L128" s="44"/>
      <c r="M128" s="235"/>
      <c r="N128" s="84"/>
      <c r="O128" s="84"/>
      <c r="P128" s="84"/>
      <c r="Q128" s="84"/>
      <c r="R128" s="84"/>
      <c r="S128" s="84"/>
      <c r="T128" s="85"/>
      <c r="AT128" s="18" t="s">
        <v>174</v>
      </c>
      <c r="AU128" s="18" t="s">
        <v>85</v>
      </c>
    </row>
    <row r="129" s="12" customFormat="1">
      <c r="B129" s="236"/>
      <c r="C129" s="237"/>
      <c r="D129" s="233" t="s">
        <v>176</v>
      </c>
      <c r="E129" s="238" t="s">
        <v>19</v>
      </c>
      <c r="F129" s="239" t="s">
        <v>229</v>
      </c>
      <c r="G129" s="237"/>
      <c r="H129" s="238" t="s">
        <v>19</v>
      </c>
      <c r="I129" s="240"/>
      <c r="J129" s="237"/>
      <c r="K129" s="237"/>
      <c r="L129" s="241"/>
      <c r="M129" s="242"/>
      <c r="N129" s="243"/>
      <c r="O129" s="243"/>
      <c r="P129" s="243"/>
      <c r="Q129" s="243"/>
      <c r="R129" s="243"/>
      <c r="S129" s="243"/>
      <c r="T129" s="244"/>
      <c r="AT129" s="245" t="s">
        <v>176</v>
      </c>
      <c r="AU129" s="245" t="s">
        <v>85</v>
      </c>
      <c r="AV129" s="12" t="s">
        <v>83</v>
      </c>
      <c r="AW129" s="12" t="s">
        <v>37</v>
      </c>
      <c r="AX129" s="12" t="s">
        <v>76</v>
      </c>
      <c r="AY129" s="245" t="s">
        <v>165</v>
      </c>
    </row>
    <row r="130" s="13" customFormat="1">
      <c r="B130" s="246"/>
      <c r="C130" s="247"/>
      <c r="D130" s="233" t="s">
        <v>176</v>
      </c>
      <c r="E130" s="248" t="s">
        <v>19</v>
      </c>
      <c r="F130" s="249" t="s">
        <v>1055</v>
      </c>
      <c r="G130" s="247"/>
      <c r="H130" s="250">
        <v>55.399999999999999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AT130" s="256" t="s">
        <v>176</v>
      </c>
      <c r="AU130" s="256" t="s">
        <v>85</v>
      </c>
      <c r="AV130" s="13" t="s">
        <v>85</v>
      </c>
      <c r="AW130" s="13" t="s">
        <v>37</v>
      </c>
      <c r="AX130" s="13" t="s">
        <v>76</v>
      </c>
      <c r="AY130" s="256" t="s">
        <v>165</v>
      </c>
    </row>
    <row r="131" s="12" customFormat="1">
      <c r="B131" s="236"/>
      <c r="C131" s="237"/>
      <c r="D131" s="233" t="s">
        <v>176</v>
      </c>
      <c r="E131" s="238" t="s">
        <v>19</v>
      </c>
      <c r="F131" s="239" t="s">
        <v>1056</v>
      </c>
      <c r="G131" s="237"/>
      <c r="H131" s="238" t="s">
        <v>19</v>
      </c>
      <c r="I131" s="240"/>
      <c r="J131" s="237"/>
      <c r="K131" s="237"/>
      <c r="L131" s="241"/>
      <c r="M131" s="242"/>
      <c r="N131" s="243"/>
      <c r="O131" s="243"/>
      <c r="P131" s="243"/>
      <c r="Q131" s="243"/>
      <c r="R131" s="243"/>
      <c r="S131" s="243"/>
      <c r="T131" s="244"/>
      <c r="AT131" s="245" t="s">
        <v>176</v>
      </c>
      <c r="AU131" s="245" t="s">
        <v>85</v>
      </c>
      <c r="AV131" s="12" t="s">
        <v>83</v>
      </c>
      <c r="AW131" s="12" t="s">
        <v>37</v>
      </c>
      <c r="AX131" s="12" t="s">
        <v>76</v>
      </c>
      <c r="AY131" s="245" t="s">
        <v>165</v>
      </c>
    </row>
    <row r="132" s="13" customFormat="1">
      <c r="B132" s="246"/>
      <c r="C132" s="247"/>
      <c r="D132" s="233" t="s">
        <v>176</v>
      </c>
      <c r="E132" s="248" t="s">
        <v>19</v>
      </c>
      <c r="F132" s="249" t="s">
        <v>1057</v>
      </c>
      <c r="G132" s="247"/>
      <c r="H132" s="250">
        <v>3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AT132" s="256" t="s">
        <v>176</v>
      </c>
      <c r="AU132" s="256" t="s">
        <v>85</v>
      </c>
      <c r="AV132" s="13" t="s">
        <v>85</v>
      </c>
      <c r="AW132" s="13" t="s">
        <v>37</v>
      </c>
      <c r="AX132" s="13" t="s">
        <v>76</v>
      </c>
      <c r="AY132" s="256" t="s">
        <v>165</v>
      </c>
    </row>
    <row r="133" s="12" customFormat="1">
      <c r="B133" s="236"/>
      <c r="C133" s="237"/>
      <c r="D133" s="233" t="s">
        <v>176</v>
      </c>
      <c r="E133" s="238" t="s">
        <v>19</v>
      </c>
      <c r="F133" s="239" t="s">
        <v>1058</v>
      </c>
      <c r="G133" s="237"/>
      <c r="H133" s="238" t="s">
        <v>19</v>
      </c>
      <c r="I133" s="240"/>
      <c r="J133" s="237"/>
      <c r="K133" s="237"/>
      <c r="L133" s="241"/>
      <c r="M133" s="242"/>
      <c r="N133" s="243"/>
      <c r="O133" s="243"/>
      <c r="P133" s="243"/>
      <c r="Q133" s="243"/>
      <c r="R133" s="243"/>
      <c r="S133" s="243"/>
      <c r="T133" s="244"/>
      <c r="AT133" s="245" t="s">
        <v>176</v>
      </c>
      <c r="AU133" s="245" t="s">
        <v>85</v>
      </c>
      <c r="AV133" s="12" t="s">
        <v>83</v>
      </c>
      <c r="AW133" s="12" t="s">
        <v>37</v>
      </c>
      <c r="AX133" s="12" t="s">
        <v>76</v>
      </c>
      <c r="AY133" s="245" t="s">
        <v>165</v>
      </c>
    </row>
    <row r="134" s="13" customFormat="1">
      <c r="B134" s="246"/>
      <c r="C134" s="247"/>
      <c r="D134" s="233" t="s">
        <v>176</v>
      </c>
      <c r="E134" s="248" t="s">
        <v>19</v>
      </c>
      <c r="F134" s="249" t="s">
        <v>1059</v>
      </c>
      <c r="G134" s="247"/>
      <c r="H134" s="250">
        <v>2.8199999999999998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AT134" s="256" t="s">
        <v>176</v>
      </c>
      <c r="AU134" s="256" t="s">
        <v>85</v>
      </c>
      <c r="AV134" s="13" t="s">
        <v>85</v>
      </c>
      <c r="AW134" s="13" t="s">
        <v>37</v>
      </c>
      <c r="AX134" s="13" t="s">
        <v>76</v>
      </c>
      <c r="AY134" s="256" t="s">
        <v>165</v>
      </c>
    </row>
    <row r="135" s="15" customFormat="1">
      <c r="B135" s="282"/>
      <c r="C135" s="283"/>
      <c r="D135" s="233" t="s">
        <v>176</v>
      </c>
      <c r="E135" s="284" t="s">
        <v>19</v>
      </c>
      <c r="F135" s="285" t="s">
        <v>862</v>
      </c>
      <c r="G135" s="283"/>
      <c r="H135" s="286">
        <v>61.219999999999999</v>
      </c>
      <c r="I135" s="287"/>
      <c r="J135" s="283"/>
      <c r="K135" s="283"/>
      <c r="L135" s="288"/>
      <c r="M135" s="289"/>
      <c r="N135" s="290"/>
      <c r="O135" s="290"/>
      <c r="P135" s="290"/>
      <c r="Q135" s="290"/>
      <c r="R135" s="290"/>
      <c r="S135" s="290"/>
      <c r="T135" s="291"/>
      <c r="AT135" s="292" t="s">
        <v>176</v>
      </c>
      <c r="AU135" s="292" t="s">
        <v>85</v>
      </c>
      <c r="AV135" s="15" t="s">
        <v>188</v>
      </c>
      <c r="AW135" s="15" t="s">
        <v>37</v>
      </c>
      <c r="AX135" s="15" t="s">
        <v>76</v>
      </c>
      <c r="AY135" s="292" t="s">
        <v>165</v>
      </c>
    </row>
    <row r="136" s="12" customFormat="1">
      <c r="B136" s="236"/>
      <c r="C136" s="237"/>
      <c r="D136" s="233" t="s">
        <v>176</v>
      </c>
      <c r="E136" s="238" t="s">
        <v>19</v>
      </c>
      <c r="F136" s="239" t="s">
        <v>231</v>
      </c>
      <c r="G136" s="237"/>
      <c r="H136" s="238" t="s">
        <v>19</v>
      </c>
      <c r="I136" s="240"/>
      <c r="J136" s="237"/>
      <c r="K136" s="237"/>
      <c r="L136" s="241"/>
      <c r="M136" s="242"/>
      <c r="N136" s="243"/>
      <c r="O136" s="243"/>
      <c r="P136" s="243"/>
      <c r="Q136" s="243"/>
      <c r="R136" s="243"/>
      <c r="S136" s="243"/>
      <c r="T136" s="244"/>
      <c r="AT136" s="245" t="s">
        <v>176</v>
      </c>
      <c r="AU136" s="245" t="s">
        <v>85</v>
      </c>
      <c r="AV136" s="12" t="s">
        <v>83</v>
      </c>
      <c r="AW136" s="12" t="s">
        <v>37</v>
      </c>
      <c r="AX136" s="12" t="s">
        <v>76</v>
      </c>
      <c r="AY136" s="245" t="s">
        <v>165</v>
      </c>
    </row>
    <row r="137" s="13" customFormat="1">
      <c r="B137" s="246"/>
      <c r="C137" s="247"/>
      <c r="D137" s="233" t="s">
        <v>176</v>
      </c>
      <c r="E137" s="248" t="s">
        <v>19</v>
      </c>
      <c r="F137" s="249" t="s">
        <v>1060</v>
      </c>
      <c r="G137" s="247"/>
      <c r="H137" s="250">
        <v>63.509999999999998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AT137" s="256" t="s">
        <v>176</v>
      </c>
      <c r="AU137" s="256" t="s">
        <v>85</v>
      </c>
      <c r="AV137" s="13" t="s">
        <v>85</v>
      </c>
      <c r="AW137" s="13" t="s">
        <v>37</v>
      </c>
      <c r="AX137" s="13" t="s">
        <v>76</v>
      </c>
      <c r="AY137" s="256" t="s">
        <v>165</v>
      </c>
    </row>
    <row r="138" s="13" customFormat="1">
      <c r="B138" s="246"/>
      <c r="C138" s="247"/>
      <c r="D138" s="233" t="s">
        <v>176</v>
      </c>
      <c r="E138" s="248" t="s">
        <v>19</v>
      </c>
      <c r="F138" s="249" t="s">
        <v>1061</v>
      </c>
      <c r="G138" s="247"/>
      <c r="H138" s="250">
        <v>2.8199999999999998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AT138" s="256" t="s">
        <v>176</v>
      </c>
      <c r="AU138" s="256" t="s">
        <v>85</v>
      </c>
      <c r="AV138" s="13" t="s">
        <v>85</v>
      </c>
      <c r="AW138" s="13" t="s">
        <v>37</v>
      </c>
      <c r="AX138" s="13" t="s">
        <v>76</v>
      </c>
      <c r="AY138" s="256" t="s">
        <v>165</v>
      </c>
    </row>
    <row r="139" s="15" customFormat="1">
      <c r="B139" s="282"/>
      <c r="C139" s="283"/>
      <c r="D139" s="233" t="s">
        <v>176</v>
      </c>
      <c r="E139" s="284" t="s">
        <v>19</v>
      </c>
      <c r="F139" s="285" t="s">
        <v>862</v>
      </c>
      <c r="G139" s="283"/>
      <c r="H139" s="286">
        <v>66.329999999999998</v>
      </c>
      <c r="I139" s="287"/>
      <c r="J139" s="283"/>
      <c r="K139" s="283"/>
      <c r="L139" s="288"/>
      <c r="M139" s="289"/>
      <c r="N139" s="290"/>
      <c r="O139" s="290"/>
      <c r="P139" s="290"/>
      <c r="Q139" s="290"/>
      <c r="R139" s="290"/>
      <c r="S139" s="290"/>
      <c r="T139" s="291"/>
      <c r="AT139" s="292" t="s">
        <v>176</v>
      </c>
      <c r="AU139" s="292" t="s">
        <v>85</v>
      </c>
      <c r="AV139" s="15" t="s">
        <v>188</v>
      </c>
      <c r="AW139" s="15" t="s">
        <v>37</v>
      </c>
      <c r="AX139" s="15" t="s">
        <v>76</v>
      </c>
      <c r="AY139" s="292" t="s">
        <v>165</v>
      </c>
    </row>
    <row r="140" s="14" customFormat="1">
      <c r="B140" s="257"/>
      <c r="C140" s="258"/>
      <c r="D140" s="233" t="s">
        <v>176</v>
      </c>
      <c r="E140" s="259" t="s">
        <v>19</v>
      </c>
      <c r="F140" s="260" t="s">
        <v>181</v>
      </c>
      <c r="G140" s="258"/>
      <c r="H140" s="261">
        <v>127.55</v>
      </c>
      <c r="I140" s="262"/>
      <c r="J140" s="258"/>
      <c r="K140" s="258"/>
      <c r="L140" s="263"/>
      <c r="M140" s="264"/>
      <c r="N140" s="265"/>
      <c r="O140" s="265"/>
      <c r="P140" s="265"/>
      <c r="Q140" s="265"/>
      <c r="R140" s="265"/>
      <c r="S140" s="265"/>
      <c r="T140" s="266"/>
      <c r="AT140" s="267" t="s">
        <v>176</v>
      </c>
      <c r="AU140" s="267" t="s">
        <v>85</v>
      </c>
      <c r="AV140" s="14" t="s">
        <v>172</v>
      </c>
      <c r="AW140" s="14" t="s">
        <v>37</v>
      </c>
      <c r="AX140" s="14" t="s">
        <v>83</v>
      </c>
      <c r="AY140" s="267" t="s">
        <v>165</v>
      </c>
    </row>
    <row r="141" s="1" customFormat="1" ht="16.5" customHeight="1">
      <c r="B141" s="39"/>
      <c r="C141" s="220" t="s">
        <v>224</v>
      </c>
      <c r="D141" s="220" t="s">
        <v>167</v>
      </c>
      <c r="E141" s="221" t="s">
        <v>234</v>
      </c>
      <c r="F141" s="222" t="s">
        <v>235</v>
      </c>
      <c r="G141" s="223" t="s">
        <v>219</v>
      </c>
      <c r="H141" s="224">
        <v>63.774999999999999</v>
      </c>
      <c r="I141" s="225"/>
      <c r="J141" s="226">
        <f>ROUND(I141*H141,2)</f>
        <v>0</v>
      </c>
      <c r="K141" s="222" t="s">
        <v>171</v>
      </c>
      <c r="L141" s="44"/>
      <c r="M141" s="227" t="s">
        <v>19</v>
      </c>
      <c r="N141" s="228" t="s">
        <v>47</v>
      </c>
      <c r="O141" s="84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AR141" s="231" t="s">
        <v>172</v>
      </c>
      <c r="AT141" s="231" t="s">
        <v>167</v>
      </c>
      <c r="AU141" s="231" t="s">
        <v>85</v>
      </c>
      <c r="AY141" s="18" t="s">
        <v>165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83</v>
      </c>
      <c r="BK141" s="232">
        <f>ROUND(I141*H141,2)</f>
        <v>0</v>
      </c>
      <c r="BL141" s="18" t="s">
        <v>172</v>
      </c>
      <c r="BM141" s="231" t="s">
        <v>1062</v>
      </c>
    </row>
    <row r="142" s="1" customFormat="1">
      <c r="B142" s="39"/>
      <c r="C142" s="40"/>
      <c r="D142" s="233" t="s">
        <v>174</v>
      </c>
      <c r="E142" s="40"/>
      <c r="F142" s="234" t="s">
        <v>237</v>
      </c>
      <c r="G142" s="40"/>
      <c r="H142" s="40"/>
      <c r="I142" s="146"/>
      <c r="J142" s="40"/>
      <c r="K142" s="40"/>
      <c r="L142" s="44"/>
      <c r="M142" s="235"/>
      <c r="N142" s="84"/>
      <c r="O142" s="84"/>
      <c r="P142" s="84"/>
      <c r="Q142" s="84"/>
      <c r="R142" s="84"/>
      <c r="S142" s="84"/>
      <c r="T142" s="85"/>
      <c r="AT142" s="18" t="s">
        <v>174</v>
      </c>
      <c r="AU142" s="18" t="s">
        <v>85</v>
      </c>
    </row>
    <row r="143" s="12" customFormat="1">
      <c r="B143" s="236"/>
      <c r="C143" s="237"/>
      <c r="D143" s="233" t="s">
        <v>176</v>
      </c>
      <c r="E143" s="238" t="s">
        <v>19</v>
      </c>
      <c r="F143" s="239" t="s">
        <v>238</v>
      </c>
      <c r="G143" s="237"/>
      <c r="H143" s="238" t="s">
        <v>19</v>
      </c>
      <c r="I143" s="240"/>
      <c r="J143" s="237"/>
      <c r="K143" s="237"/>
      <c r="L143" s="241"/>
      <c r="M143" s="242"/>
      <c r="N143" s="243"/>
      <c r="O143" s="243"/>
      <c r="P143" s="243"/>
      <c r="Q143" s="243"/>
      <c r="R143" s="243"/>
      <c r="S143" s="243"/>
      <c r="T143" s="244"/>
      <c r="AT143" s="245" t="s">
        <v>176</v>
      </c>
      <c r="AU143" s="245" t="s">
        <v>85</v>
      </c>
      <c r="AV143" s="12" t="s">
        <v>83</v>
      </c>
      <c r="AW143" s="12" t="s">
        <v>37</v>
      </c>
      <c r="AX143" s="12" t="s">
        <v>76</v>
      </c>
      <c r="AY143" s="245" t="s">
        <v>165</v>
      </c>
    </row>
    <row r="144" s="13" customFormat="1">
      <c r="B144" s="246"/>
      <c r="C144" s="247"/>
      <c r="D144" s="233" t="s">
        <v>176</v>
      </c>
      <c r="E144" s="248" t="s">
        <v>19</v>
      </c>
      <c r="F144" s="249" t="s">
        <v>1063</v>
      </c>
      <c r="G144" s="247"/>
      <c r="H144" s="250">
        <v>63.774999999999999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AT144" s="256" t="s">
        <v>176</v>
      </c>
      <c r="AU144" s="256" t="s">
        <v>85</v>
      </c>
      <c r="AV144" s="13" t="s">
        <v>85</v>
      </c>
      <c r="AW144" s="13" t="s">
        <v>37</v>
      </c>
      <c r="AX144" s="13" t="s">
        <v>76</v>
      </c>
      <c r="AY144" s="256" t="s">
        <v>165</v>
      </c>
    </row>
    <row r="145" s="14" customFormat="1">
      <c r="B145" s="257"/>
      <c r="C145" s="258"/>
      <c r="D145" s="233" t="s">
        <v>176</v>
      </c>
      <c r="E145" s="259" t="s">
        <v>19</v>
      </c>
      <c r="F145" s="260" t="s">
        <v>181</v>
      </c>
      <c r="G145" s="258"/>
      <c r="H145" s="261">
        <v>63.774999999999999</v>
      </c>
      <c r="I145" s="262"/>
      <c r="J145" s="258"/>
      <c r="K145" s="258"/>
      <c r="L145" s="263"/>
      <c r="M145" s="264"/>
      <c r="N145" s="265"/>
      <c r="O145" s="265"/>
      <c r="P145" s="265"/>
      <c r="Q145" s="265"/>
      <c r="R145" s="265"/>
      <c r="S145" s="265"/>
      <c r="T145" s="266"/>
      <c r="AT145" s="267" t="s">
        <v>176</v>
      </c>
      <c r="AU145" s="267" t="s">
        <v>85</v>
      </c>
      <c r="AV145" s="14" t="s">
        <v>172</v>
      </c>
      <c r="AW145" s="14" t="s">
        <v>37</v>
      </c>
      <c r="AX145" s="14" t="s">
        <v>83</v>
      </c>
      <c r="AY145" s="267" t="s">
        <v>165</v>
      </c>
    </row>
    <row r="146" s="1" customFormat="1" ht="16.5" customHeight="1">
      <c r="B146" s="39"/>
      <c r="C146" s="220" t="s">
        <v>233</v>
      </c>
      <c r="D146" s="220" t="s">
        <v>167</v>
      </c>
      <c r="E146" s="221" t="s">
        <v>241</v>
      </c>
      <c r="F146" s="222" t="s">
        <v>242</v>
      </c>
      <c r="G146" s="223" t="s">
        <v>219</v>
      </c>
      <c r="H146" s="224">
        <v>30.899999999999999</v>
      </c>
      <c r="I146" s="225"/>
      <c r="J146" s="226">
        <f>ROUND(I146*H146,2)</f>
        <v>0</v>
      </c>
      <c r="K146" s="222" t="s">
        <v>171</v>
      </c>
      <c r="L146" s="44"/>
      <c r="M146" s="227" t="s">
        <v>19</v>
      </c>
      <c r="N146" s="228" t="s">
        <v>47</v>
      </c>
      <c r="O146" s="84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AR146" s="231" t="s">
        <v>172</v>
      </c>
      <c r="AT146" s="231" t="s">
        <v>167</v>
      </c>
      <c r="AU146" s="231" t="s">
        <v>85</v>
      </c>
      <c r="AY146" s="18" t="s">
        <v>165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83</v>
      </c>
      <c r="BK146" s="232">
        <f>ROUND(I146*H146,2)</f>
        <v>0</v>
      </c>
      <c r="BL146" s="18" t="s">
        <v>172</v>
      </c>
      <c r="BM146" s="231" t="s">
        <v>1064</v>
      </c>
    </row>
    <row r="147" s="1" customFormat="1">
      <c r="B147" s="39"/>
      <c r="C147" s="40"/>
      <c r="D147" s="233" t="s">
        <v>174</v>
      </c>
      <c r="E147" s="40"/>
      <c r="F147" s="234" t="s">
        <v>244</v>
      </c>
      <c r="G147" s="40"/>
      <c r="H147" s="40"/>
      <c r="I147" s="146"/>
      <c r="J147" s="40"/>
      <c r="K147" s="40"/>
      <c r="L147" s="44"/>
      <c r="M147" s="235"/>
      <c r="N147" s="84"/>
      <c r="O147" s="84"/>
      <c r="P147" s="84"/>
      <c r="Q147" s="84"/>
      <c r="R147" s="84"/>
      <c r="S147" s="84"/>
      <c r="T147" s="85"/>
      <c r="AT147" s="18" t="s">
        <v>174</v>
      </c>
      <c r="AU147" s="18" t="s">
        <v>85</v>
      </c>
    </row>
    <row r="148" s="12" customFormat="1">
      <c r="B148" s="236"/>
      <c r="C148" s="237"/>
      <c r="D148" s="233" t="s">
        <v>176</v>
      </c>
      <c r="E148" s="238" t="s">
        <v>19</v>
      </c>
      <c r="F148" s="239" t="s">
        <v>245</v>
      </c>
      <c r="G148" s="237"/>
      <c r="H148" s="238" t="s">
        <v>19</v>
      </c>
      <c r="I148" s="240"/>
      <c r="J148" s="237"/>
      <c r="K148" s="237"/>
      <c r="L148" s="241"/>
      <c r="M148" s="242"/>
      <c r="N148" s="243"/>
      <c r="O148" s="243"/>
      <c r="P148" s="243"/>
      <c r="Q148" s="243"/>
      <c r="R148" s="243"/>
      <c r="S148" s="243"/>
      <c r="T148" s="244"/>
      <c r="AT148" s="245" t="s">
        <v>176</v>
      </c>
      <c r="AU148" s="245" t="s">
        <v>85</v>
      </c>
      <c r="AV148" s="12" t="s">
        <v>83</v>
      </c>
      <c r="AW148" s="12" t="s">
        <v>37</v>
      </c>
      <c r="AX148" s="12" t="s">
        <v>76</v>
      </c>
      <c r="AY148" s="245" t="s">
        <v>165</v>
      </c>
    </row>
    <row r="149" s="13" customFormat="1">
      <c r="B149" s="246"/>
      <c r="C149" s="247"/>
      <c r="D149" s="233" t="s">
        <v>176</v>
      </c>
      <c r="E149" s="248" t="s">
        <v>19</v>
      </c>
      <c r="F149" s="249" t="s">
        <v>1065</v>
      </c>
      <c r="G149" s="247"/>
      <c r="H149" s="250">
        <v>30.899999999999999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AT149" s="256" t="s">
        <v>176</v>
      </c>
      <c r="AU149" s="256" t="s">
        <v>85</v>
      </c>
      <c r="AV149" s="13" t="s">
        <v>85</v>
      </c>
      <c r="AW149" s="13" t="s">
        <v>37</v>
      </c>
      <c r="AX149" s="13" t="s">
        <v>76</v>
      </c>
      <c r="AY149" s="256" t="s">
        <v>165</v>
      </c>
    </row>
    <row r="150" s="14" customFormat="1">
      <c r="B150" s="257"/>
      <c r="C150" s="258"/>
      <c r="D150" s="233" t="s">
        <v>176</v>
      </c>
      <c r="E150" s="259" t="s">
        <v>19</v>
      </c>
      <c r="F150" s="260" t="s">
        <v>181</v>
      </c>
      <c r="G150" s="258"/>
      <c r="H150" s="261">
        <v>30.899999999999999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AT150" s="267" t="s">
        <v>176</v>
      </c>
      <c r="AU150" s="267" t="s">
        <v>85</v>
      </c>
      <c r="AV150" s="14" t="s">
        <v>172</v>
      </c>
      <c r="AW150" s="14" t="s">
        <v>37</v>
      </c>
      <c r="AX150" s="14" t="s">
        <v>83</v>
      </c>
      <c r="AY150" s="267" t="s">
        <v>165</v>
      </c>
    </row>
    <row r="151" s="1" customFormat="1" ht="16.5" customHeight="1">
      <c r="B151" s="39"/>
      <c r="C151" s="220" t="s">
        <v>240</v>
      </c>
      <c r="D151" s="220" t="s">
        <v>167</v>
      </c>
      <c r="E151" s="221" t="s">
        <v>248</v>
      </c>
      <c r="F151" s="222" t="s">
        <v>249</v>
      </c>
      <c r="G151" s="223" t="s">
        <v>219</v>
      </c>
      <c r="H151" s="224">
        <v>127.55</v>
      </c>
      <c r="I151" s="225"/>
      <c r="J151" s="226">
        <f>ROUND(I151*H151,2)</f>
        <v>0</v>
      </c>
      <c r="K151" s="222" t="s">
        <v>171</v>
      </c>
      <c r="L151" s="44"/>
      <c r="M151" s="227" t="s">
        <v>19</v>
      </c>
      <c r="N151" s="228" t="s">
        <v>47</v>
      </c>
      <c r="O151" s="84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AR151" s="231" t="s">
        <v>172</v>
      </c>
      <c r="AT151" s="231" t="s">
        <v>167</v>
      </c>
      <c r="AU151" s="231" t="s">
        <v>85</v>
      </c>
      <c r="AY151" s="18" t="s">
        <v>165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83</v>
      </c>
      <c r="BK151" s="232">
        <f>ROUND(I151*H151,2)</f>
        <v>0</v>
      </c>
      <c r="BL151" s="18" t="s">
        <v>172</v>
      </c>
      <c r="BM151" s="231" t="s">
        <v>1066</v>
      </c>
    </row>
    <row r="152" s="1" customFormat="1">
      <c r="B152" s="39"/>
      <c r="C152" s="40"/>
      <c r="D152" s="233" t="s">
        <v>174</v>
      </c>
      <c r="E152" s="40"/>
      <c r="F152" s="234" t="s">
        <v>251</v>
      </c>
      <c r="G152" s="40"/>
      <c r="H152" s="40"/>
      <c r="I152" s="146"/>
      <c r="J152" s="40"/>
      <c r="K152" s="40"/>
      <c r="L152" s="44"/>
      <c r="M152" s="235"/>
      <c r="N152" s="84"/>
      <c r="O152" s="84"/>
      <c r="P152" s="84"/>
      <c r="Q152" s="84"/>
      <c r="R152" s="84"/>
      <c r="S152" s="84"/>
      <c r="T152" s="85"/>
      <c r="AT152" s="18" t="s">
        <v>174</v>
      </c>
      <c r="AU152" s="18" t="s">
        <v>85</v>
      </c>
    </row>
    <row r="153" s="12" customFormat="1">
      <c r="B153" s="236"/>
      <c r="C153" s="237"/>
      <c r="D153" s="233" t="s">
        <v>176</v>
      </c>
      <c r="E153" s="238" t="s">
        <v>19</v>
      </c>
      <c r="F153" s="239" t="s">
        <v>252</v>
      </c>
      <c r="G153" s="237"/>
      <c r="H153" s="238" t="s">
        <v>19</v>
      </c>
      <c r="I153" s="240"/>
      <c r="J153" s="237"/>
      <c r="K153" s="237"/>
      <c r="L153" s="241"/>
      <c r="M153" s="242"/>
      <c r="N153" s="243"/>
      <c r="O153" s="243"/>
      <c r="P153" s="243"/>
      <c r="Q153" s="243"/>
      <c r="R153" s="243"/>
      <c r="S153" s="243"/>
      <c r="T153" s="244"/>
      <c r="AT153" s="245" t="s">
        <v>176</v>
      </c>
      <c r="AU153" s="245" t="s">
        <v>85</v>
      </c>
      <c r="AV153" s="12" t="s">
        <v>83</v>
      </c>
      <c r="AW153" s="12" t="s">
        <v>37</v>
      </c>
      <c r="AX153" s="12" t="s">
        <v>76</v>
      </c>
      <c r="AY153" s="245" t="s">
        <v>165</v>
      </c>
    </row>
    <row r="154" s="13" customFormat="1">
      <c r="B154" s="246"/>
      <c r="C154" s="247"/>
      <c r="D154" s="233" t="s">
        <v>176</v>
      </c>
      <c r="E154" s="248" t="s">
        <v>19</v>
      </c>
      <c r="F154" s="249" t="s">
        <v>1067</v>
      </c>
      <c r="G154" s="247"/>
      <c r="H154" s="250">
        <v>127.55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AT154" s="256" t="s">
        <v>176</v>
      </c>
      <c r="AU154" s="256" t="s">
        <v>85</v>
      </c>
      <c r="AV154" s="13" t="s">
        <v>85</v>
      </c>
      <c r="AW154" s="13" t="s">
        <v>37</v>
      </c>
      <c r="AX154" s="13" t="s">
        <v>76</v>
      </c>
      <c r="AY154" s="256" t="s">
        <v>165</v>
      </c>
    </row>
    <row r="155" s="14" customFormat="1">
      <c r="B155" s="257"/>
      <c r="C155" s="258"/>
      <c r="D155" s="233" t="s">
        <v>176</v>
      </c>
      <c r="E155" s="259" t="s">
        <v>19</v>
      </c>
      <c r="F155" s="260" t="s">
        <v>181</v>
      </c>
      <c r="G155" s="258"/>
      <c r="H155" s="261">
        <v>127.55</v>
      </c>
      <c r="I155" s="262"/>
      <c r="J155" s="258"/>
      <c r="K155" s="258"/>
      <c r="L155" s="263"/>
      <c r="M155" s="264"/>
      <c r="N155" s="265"/>
      <c r="O155" s="265"/>
      <c r="P155" s="265"/>
      <c r="Q155" s="265"/>
      <c r="R155" s="265"/>
      <c r="S155" s="265"/>
      <c r="T155" s="266"/>
      <c r="AT155" s="267" t="s">
        <v>176</v>
      </c>
      <c r="AU155" s="267" t="s">
        <v>85</v>
      </c>
      <c r="AV155" s="14" t="s">
        <v>172</v>
      </c>
      <c r="AW155" s="14" t="s">
        <v>37</v>
      </c>
      <c r="AX155" s="14" t="s">
        <v>83</v>
      </c>
      <c r="AY155" s="267" t="s">
        <v>165</v>
      </c>
    </row>
    <row r="156" s="1" customFormat="1" ht="16.5" customHeight="1">
      <c r="B156" s="39"/>
      <c r="C156" s="220" t="s">
        <v>247</v>
      </c>
      <c r="D156" s="220" t="s">
        <v>167</v>
      </c>
      <c r="E156" s="221" t="s">
        <v>255</v>
      </c>
      <c r="F156" s="222" t="s">
        <v>256</v>
      </c>
      <c r="G156" s="223" t="s">
        <v>219</v>
      </c>
      <c r="H156" s="224">
        <v>15.449999999999999</v>
      </c>
      <c r="I156" s="225"/>
      <c r="J156" s="226">
        <f>ROUND(I156*H156,2)</f>
        <v>0</v>
      </c>
      <c r="K156" s="222" t="s">
        <v>171</v>
      </c>
      <c r="L156" s="44"/>
      <c r="M156" s="227" t="s">
        <v>19</v>
      </c>
      <c r="N156" s="228" t="s">
        <v>47</v>
      </c>
      <c r="O156" s="84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AR156" s="231" t="s">
        <v>172</v>
      </c>
      <c r="AT156" s="231" t="s">
        <v>167</v>
      </c>
      <c r="AU156" s="231" t="s">
        <v>85</v>
      </c>
      <c r="AY156" s="18" t="s">
        <v>165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83</v>
      </c>
      <c r="BK156" s="232">
        <f>ROUND(I156*H156,2)</f>
        <v>0</v>
      </c>
      <c r="BL156" s="18" t="s">
        <v>172</v>
      </c>
      <c r="BM156" s="231" t="s">
        <v>1068</v>
      </c>
    </row>
    <row r="157" s="1" customFormat="1">
      <c r="B157" s="39"/>
      <c r="C157" s="40"/>
      <c r="D157" s="233" t="s">
        <v>174</v>
      </c>
      <c r="E157" s="40"/>
      <c r="F157" s="234" t="s">
        <v>258</v>
      </c>
      <c r="G157" s="40"/>
      <c r="H157" s="40"/>
      <c r="I157" s="146"/>
      <c r="J157" s="40"/>
      <c r="K157" s="40"/>
      <c r="L157" s="44"/>
      <c r="M157" s="235"/>
      <c r="N157" s="84"/>
      <c r="O157" s="84"/>
      <c r="P157" s="84"/>
      <c r="Q157" s="84"/>
      <c r="R157" s="84"/>
      <c r="S157" s="84"/>
      <c r="T157" s="85"/>
      <c r="AT157" s="18" t="s">
        <v>174</v>
      </c>
      <c r="AU157" s="18" t="s">
        <v>85</v>
      </c>
    </row>
    <row r="158" s="12" customFormat="1">
      <c r="B158" s="236"/>
      <c r="C158" s="237"/>
      <c r="D158" s="233" t="s">
        <v>176</v>
      </c>
      <c r="E158" s="238" t="s">
        <v>19</v>
      </c>
      <c r="F158" s="239" t="s">
        <v>259</v>
      </c>
      <c r="G158" s="237"/>
      <c r="H158" s="238" t="s">
        <v>19</v>
      </c>
      <c r="I158" s="240"/>
      <c r="J158" s="237"/>
      <c r="K158" s="237"/>
      <c r="L158" s="241"/>
      <c r="M158" s="242"/>
      <c r="N158" s="243"/>
      <c r="O158" s="243"/>
      <c r="P158" s="243"/>
      <c r="Q158" s="243"/>
      <c r="R158" s="243"/>
      <c r="S158" s="243"/>
      <c r="T158" s="244"/>
      <c r="AT158" s="245" t="s">
        <v>176</v>
      </c>
      <c r="AU158" s="245" t="s">
        <v>85</v>
      </c>
      <c r="AV158" s="12" t="s">
        <v>83</v>
      </c>
      <c r="AW158" s="12" t="s">
        <v>37</v>
      </c>
      <c r="AX158" s="12" t="s">
        <v>76</v>
      </c>
      <c r="AY158" s="245" t="s">
        <v>165</v>
      </c>
    </row>
    <row r="159" s="13" customFormat="1">
      <c r="B159" s="246"/>
      <c r="C159" s="247"/>
      <c r="D159" s="233" t="s">
        <v>176</v>
      </c>
      <c r="E159" s="248" t="s">
        <v>19</v>
      </c>
      <c r="F159" s="249" t="s">
        <v>1069</v>
      </c>
      <c r="G159" s="247"/>
      <c r="H159" s="250">
        <v>15.449999999999999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AT159" s="256" t="s">
        <v>176</v>
      </c>
      <c r="AU159" s="256" t="s">
        <v>85</v>
      </c>
      <c r="AV159" s="13" t="s">
        <v>85</v>
      </c>
      <c r="AW159" s="13" t="s">
        <v>37</v>
      </c>
      <c r="AX159" s="13" t="s">
        <v>76</v>
      </c>
      <c r="AY159" s="256" t="s">
        <v>165</v>
      </c>
    </row>
    <row r="160" s="14" customFormat="1">
      <c r="B160" s="257"/>
      <c r="C160" s="258"/>
      <c r="D160" s="233" t="s">
        <v>176</v>
      </c>
      <c r="E160" s="259" t="s">
        <v>19</v>
      </c>
      <c r="F160" s="260" t="s">
        <v>181</v>
      </c>
      <c r="G160" s="258"/>
      <c r="H160" s="261">
        <v>15.449999999999999</v>
      </c>
      <c r="I160" s="262"/>
      <c r="J160" s="258"/>
      <c r="K160" s="258"/>
      <c r="L160" s="263"/>
      <c r="M160" s="264"/>
      <c r="N160" s="265"/>
      <c r="O160" s="265"/>
      <c r="P160" s="265"/>
      <c r="Q160" s="265"/>
      <c r="R160" s="265"/>
      <c r="S160" s="265"/>
      <c r="T160" s="266"/>
      <c r="AT160" s="267" t="s">
        <v>176</v>
      </c>
      <c r="AU160" s="267" t="s">
        <v>85</v>
      </c>
      <c r="AV160" s="14" t="s">
        <v>172</v>
      </c>
      <c r="AW160" s="14" t="s">
        <v>37</v>
      </c>
      <c r="AX160" s="14" t="s">
        <v>83</v>
      </c>
      <c r="AY160" s="267" t="s">
        <v>165</v>
      </c>
    </row>
    <row r="161" s="1" customFormat="1" ht="16.5" customHeight="1">
      <c r="B161" s="39"/>
      <c r="C161" s="220" t="s">
        <v>254</v>
      </c>
      <c r="D161" s="220" t="s">
        <v>167</v>
      </c>
      <c r="E161" s="221" t="s">
        <v>262</v>
      </c>
      <c r="F161" s="222" t="s">
        <v>263</v>
      </c>
      <c r="G161" s="223" t="s">
        <v>219</v>
      </c>
      <c r="H161" s="224">
        <v>66.329999999999998</v>
      </c>
      <c r="I161" s="225"/>
      <c r="J161" s="226">
        <f>ROUND(I161*H161,2)</f>
        <v>0</v>
      </c>
      <c r="K161" s="222" t="s">
        <v>171</v>
      </c>
      <c r="L161" s="44"/>
      <c r="M161" s="227" t="s">
        <v>19</v>
      </c>
      <c r="N161" s="228" t="s">
        <v>47</v>
      </c>
      <c r="O161" s="84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AR161" s="231" t="s">
        <v>172</v>
      </c>
      <c r="AT161" s="231" t="s">
        <v>167</v>
      </c>
      <c r="AU161" s="231" t="s">
        <v>85</v>
      </c>
      <c r="AY161" s="18" t="s">
        <v>165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8" t="s">
        <v>83</v>
      </c>
      <c r="BK161" s="232">
        <f>ROUND(I161*H161,2)</f>
        <v>0</v>
      </c>
      <c r="BL161" s="18" t="s">
        <v>172</v>
      </c>
      <c r="BM161" s="231" t="s">
        <v>1070</v>
      </c>
    </row>
    <row r="162" s="1" customFormat="1">
      <c r="B162" s="39"/>
      <c r="C162" s="40"/>
      <c r="D162" s="233" t="s">
        <v>174</v>
      </c>
      <c r="E162" s="40"/>
      <c r="F162" s="234" t="s">
        <v>265</v>
      </c>
      <c r="G162" s="40"/>
      <c r="H162" s="40"/>
      <c r="I162" s="146"/>
      <c r="J162" s="40"/>
      <c r="K162" s="40"/>
      <c r="L162" s="44"/>
      <c r="M162" s="235"/>
      <c r="N162" s="84"/>
      <c r="O162" s="84"/>
      <c r="P162" s="84"/>
      <c r="Q162" s="84"/>
      <c r="R162" s="84"/>
      <c r="S162" s="84"/>
      <c r="T162" s="85"/>
      <c r="AT162" s="18" t="s">
        <v>174</v>
      </c>
      <c r="AU162" s="18" t="s">
        <v>85</v>
      </c>
    </row>
    <row r="163" s="12" customFormat="1">
      <c r="B163" s="236"/>
      <c r="C163" s="237"/>
      <c r="D163" s="233" t="s">
        <v>176</v>
      </c>
      <c r="E163" s="238" t="s">
        <v>19</v>
      </c>
      <c r="F163" s="239" t="s">
        <v>266</v>
      </c>
      <c r="G163" s="237"/>
      <c r="H163" s="238" t="s">
        <v>19</v>
      </c>
      <c r="I163" s="240"/>
      <c r="J163" s="237"/>
      <c r="K163" s="237"/>
      <c r="L163" s="241"/>
      <c r="M163" s="242"/>
      <c r="N163" s="243"/>
      <c r="O163" s="243"/>
      <c r="P163" s="243"/>
      <c r="Q163" s="243"/>
      <c r="R163" s="243"/>
      <c r="S163" s="243"/>
      <c r="T163" s="244"/>
      <c r="AT163" s="245" t="s">
        <v>176</v>
      </c>
      <c r="AU163" s="245" t="s">
        <v>85</v>
      </c>
      <c r="AV163" s="12" t="s">
        <v>83</v>
      </c>
      <c r="AW163" s="12" t="s">
        <v>37</v>
      </c>
      <c r="AX163" s="12" t="s">
        <v>76</v>
      </c>
      <c r="AY163" s="245" t="s">
        <v>165</v>
      </c>
    </row>
    <row r="164" s="13" customFormat="1">
      <c r="B164" s="246"/>
      <c r="C164" s="247"/>
      <c r="D164" s="233" t="s">
        <v>176</v>
      </c>
      <c r="E164" s="248" t="s">
        <v>19</v>
      </c>
      <c r="F164" s="249" t="s">
        <v>1060</v>
      </c>
      <c r="G164" s="247"/>
      <c r="H164" s="250">
        <v>63.509999999999998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AT164" s="256" t="s">
        <v>176</v>
      </c>
      <c r="AU164" s="256" t="s">
        <v>85</v>
      </c>
      <c r="AV164" s="13" t="s">
        <v>85</v>
      </c>
      <c r="AW164" s="13" t="s">
        <v>37</v>
      </c>
      <c r="AX164" s="13" t="s">
        <v>76</v>
      </c>
      <c r="AY164" s="256" t="s">
        <v>165</v>
      </c>
    </row>
    <row r="165" s="13" customFormat="1">
      <c r="B165" s="246"/>
      <c r="C165" s="247"/>
      <c r="D165" s="233" t="s">
        <v>176</v>
      </c>
      <c r="E165" s="248" t="s">
        <v>19</v>
      </c>
      <c r="F165" s="249" t="s">
        <v>1061</v>
      </c>
      <c r="G165" s="247"/>
      <c r="H165" s="250">
        <v>2.8199999999999998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AT165" s="256" t="s">
        <v>176</v>
      </c>
      <c r="AU165" s="256" t="s">
        <v>85</v>
      </c>
      <c r="AV165" s="13" t="s">
        <v>85</v>
      </c>
      <c r="AW165" s="13" t="s">
        <v>37</v>
      </c>
      <c r="AX165" s="13" t="s">
        <v>76</v>
      </c>
      <c r="AY165" s="256" t="s">
        <v>165</v>
      </c>
    </row>
    <row r="166" s="14" customFormat="1">
      <c r="B166" s="257"/>
      <c r="C166" s="258"/>
      <c r="D166" s="233" t="s">
        <v>176</v>
      </c>
      <c r="E166" s="259" t="s">
        <v>19</v>
      </c>
      <c r="F166" s="260" t="s">
        <v>181</v>
      </c>
      <c r="G166" s="258"/>
      <c r="H166" s="261">
        <v>66.329999999999998</v>
      </c>
      <c r="I166" s="262"/>
      <c r="J166" s="258"/>
      <c r="K166" s="258"/>
      <c r="L166" s="263"/>
      <c r="M166" s="264"/>
      <c r="N166" s="265"/>
      <c r="O166" s="265"/>
      <c r="P166" s="265"/>
      <c r="Q166" s="265"/>
      <c r="R166" s="265"/>
      <c r="S166" s="265"/>
      <c r="T166" s="266"/>
      <c r="AT166" s="267" t="s">
        <v>176</v>
      </c>
      <c r="AU166" s="267" t="s">
        <v>85</v>
      </c>
      <c r="AV166" s="14" t="s">
        <v>172</v>
      </c>
      <c r="AW166" s="14" t="s">
        <v>37</v>
      </c>
      <c r="AX166" s="14" t="s">
        <v>83</v>
      </c>
      <c r="AY166" s="267" t="s">
        <v>165</v>
      </c>
    </row>
    <row r="167" s="1" customFormat="1" ht="16.5" customHeight="1">
      <c r="B167" s="39"/>
      <c r="C167" s="268" t="s">
        <v>261</v>
      </c>
      <c r="D167" s="268" t="s">
        <v>268</v>
      </c>
      <c r="E167" s="269" t="s">
        <v>269</v>
      </c>
      <c r="F167" s="270" t="s">
        <v>270</v>
      </c>
      <c r="G167" s="271" t="s">
        <v>271</v>
      </c>
      <c r="H167" s="272">
        <v>129.34399999999999</v>
      </c>
      <c r="I167" s="273"/>
      <c r="J167" s="274">
        <f>ROUND(I167*H167,2)</f>
        <v>0</v>
      </c>
      <c r="K167" s="270" t="s">
        <v>171</v>
      </c>
      <c r="L167" s="275"/>
      <c r="M167" s="276" t="s">
        <v>19</v>
      </c>
      <c r="N167" s="277" t="s">
        <v>47</v>
      </c>
      <c r="O167" s="84"/>
      <c r="P167" s="229">
        <f>O167*H167</f>
        <v>0</v>
      </c>
      <c r="Q167" s="229">
        <v>1</v>
      </c>
      <c r="R167" s="229">
        <f>Q167*H167</f>
        <v>129.34399999999999</v>
      </c>
      <c r="S167" s="229">
        <v>0</v>
      </c>
      <c r="T167" s="230">
        <f>S167*H167</f>
        <v>0</v>
      </c>
      <c r="AR167" s="231" t="s">
        <v>224</v>
      </c>
      <c r="AT167" s="231" t="s">
        <v>268</v>
      </c>
      <c r="AU167" s="231" t="s">
        <v>85</v>
      </c>
      <c r="AY167" s="18" t="s">
        <v>165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8" t="s">
        <v>83</v>
      </c>
      <c r="BK167" s="232">
        <f>ROUND(I167*H167,2)</f>
        <v>0</v>
      </c>
      <c r="BL167" s="18" t="s">
        <v>172</v>
      </c>
      <c r="BM167" s="231" t="s">
        <v>1071</v>
      </c>
    </row>
    <row r="168" s="1" customFormat="1">
      <c r="B168" s="39"/>
      <c r="C168" s="40"/>
      <c r="D168" s="233" t="s">
        <v>174</v>
      </c>
      <c r="E168" s="40"/>
      <c r="F168" s="234" t="s">
        <v>270</v>
      </c>
      <c r="G168" s="40"/>
      <c r="H168" s="40"/>
      <c r="I168" s="146"/>
      <c r="J168" s="40"/>
      <c r="K168" s="40"/>
      <c r="L168" s="44"/>
      <c r="M168" s="235"/>
      <c r="N168" s="84"/>
      <c r="O168" s="84"/>
      <c r="P168" s="84"/>
      <c r="Q168" s="84"/>
      <c r="R168" s="84"/>
      <c r="S168" s="84"/>
      <c r="T168" s="85"/>
      <c r="AT168" s="18" t="s">
        <v>174</v>
      </c>
      <c r="AU168" s="18" t="s">
        <v>85</v>
      </c>
    </row>
    <row r="169" s="12" customFormat="1">
      <c r="B169" s="236"/>
      <c r="C169" s="237"/>
      <c r="D169" s="233" t="s">
        <v>176</v>
      </c>
      <c r="E169" s="238" t="s">
        <v>19</v>
      </c>
      <c r="F169" s="239" t="s">
        <v>273</v>
      </c>
      <c r="G169" s="237"/>
      <c r="H169" s="238" t="s">
        <v>19</v>
      </c>
      <c r="I169" s="240"/>
      <c r="J169" s="237"/>
      <c r="K169" s="237"/>
      <c r="L169" s="241"/>
      <c r="M169" s="242"/>
      <c r="N169" s="243"/>
      <c r="O169" s="243"/>
      <c r="P169" s="243"/>
      <c r="Q169" s="243"/>
      <c r="R169" s="243"/>
      <c r="S169" s="243"/>
      <c r="T169" s="244"/>
      <c r="AT169" s="245" t="s">
        <v>176</v>
      </c>
      <c r="AU169" s="245" t="s">
        <v>85</v>
      </c>
      <c r="AV169" s="12" t="s">
        <v>83</v>
      </c>
      <c r="AW169" s="12" t="s">
        <v>37</v>
      </c>
      <c r="AX169" s="12" t="s">
        <v>76</v>
      </c>
      <c r="AY169" s="245" t="s">
        <v>165</v>
      </c>
    </row>
    <row r="170" s="13" customFormat="1">
      <c r="B170" s="246"/>
      <c r="C170" s="247"/>
      <c r="D170" s="233" t="s">
        <v>176</v>
      </c>
      <c r="E170" s="248" t="s">
        <v>19</v>
      </c>
      <c r="F170" s="249" t="s">
        <v>1072</v>
      </c>
      <c r="G170" s="247"/>
      <c r="H170" s="250">
        <v>129.34399999999999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AT170" s="256" t="s">
        <v>176</v>
      </c>
      <c r="AU170" s="256" t="s">
        <v>85</v>
      </c>
      <c r="AV170" s="13" t="s">
        <v>85</v>
      </c>
      <c r="AW170" s="13" t="s">
        <v>37</v>
      </c>
      <c r="AX170" s="13" t="s">
        <v>76</v>
      </c>
      <c r="AY170" s="256" t="s">
        <v>165</v>
      </c>
    </row>
    <row r="171" s="14" customFormat="1">
      <c r="B171" s="257"/>
      <c r="C171" s="258"/>
      <c r="D171" s="233" t="s">
        <v>176</v>
      </c>
      <c r="E171" s="259" t="s">
        <v>19</v>
      </c>
      <c r="F171" s="260" t="s">
        <v>181</v>
      </c>
      <c r="G171" s="258"/>
      <c r="H171" s="261">
        <v>129.34399999999999</v>
      </c>
      <c r="I171" s="262"/>
      <c r="J171" s="258"/>
      <c r="K171" s="258"/>
      <c r="L171" s="263"/>
      <c r="M171" s="264"/>
      <c r="N171" s="265"/>
      <c r="O171" s="265"/>
      <c r="P171" s="265"/>
      <c r="Q171" s="265"/>
      <c r="R171" s="265"/>
      <c r="S171" s="265"/>
      <c r="T171" s="266"/>
      <c r="AT171" s="267" t="s">
        <v>176</v>
      </c>
      <c r="AU171" s="267" t="s">
        <v>85</v>
      </c>
      <c r="AV171" s="14" t="s">
        <v>172</v>
      </c>
      <c r="AW171" s="14" t="s">
        <v>37</v>
      </c>
      <c r="AX171" s="14" t="s">
        <v>83</v>
      </c>
      <c r="AY171" s="267" t="s">
        <v>165</v>
      </c>
    </row>
    <row r="172" s="1" customFormat="1" ht="16.5" customHeight="1">
      <c r="B172" s="39"/>
      <c r="C172" s="220" t="s">
        <v>267</v>
      </c>
      <c r="D172" s="220" t="s">
        <v>167</v>
      </c>
      <c r="E172" s="221" t="s">
        <v>1073</v>
      </c>
      <c r="F172" s="222" t="s">
        <v>1074</v>
      </c>
      <c r="G172" s="223" t="s">
        <v>219</v>
      </c>
      <c r="H172" s="224">
        <v>6.5700000000000003</v>
      </c>
      <c r="I172" s="225"/>
      <c r="J172" s="226">
        <f>ROUND(I172*H172,2)</f>
        <v>0</v>
      </c>
      <c r="K172" s="222" t="s">
        <v>171</v>
      </c>
      <c r="L172" s="44"/>
      <c r="M172" s="227" t="s">
        <v>19</v>
      </c>
      <c r="N172" s="228" t="s">
        <v>47</v>
      </c>
      <c r="O172" s="84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AR172" s="231" t="s">
        <v>172</v>
      </c>
      <c r="AT172" s="231" t="s">
        <v>167</v>
      </c>
      <c r="AU172" s="231" t="s">
        <v>85</v>
      </c>
      <c r="AY172" s="18" t="s">
        <v>165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8" t="s">
        <v>83</v>
      </c>
      <c r="BK172" s="232">
        <f>ROUND(I172*H172,2)</f>
        <v>0</v>
      </c>
      <c r="BL172" s="18" t="s">
        <v>172</v>
      </c>
      <c r="BM172" s="231" t="s">
        <v>1075</v>
      </c>
    </row>
    <row r="173" s="1" customFormat="1">
      <c r="B173" s="39"/>
      <c r="C173" s="40"/>
      <c r="D173" s="233" t="s">
        <v>174</v>
      </c>
      <c r="E173" s="40"/>
      <c r="F173" s="234" t="s">
        <v>1076</v>
      </c>
      <c r="G173" s="40"/>
      <c r="H173" s="40"/>
      <c r="I173" s="146"/>
      <c r="J173" s="40"/>
      <c r="K173" s="40"/>
      <c r="L173" s="44"/>
      <c r="M173" s="235"/>
      <c r="N173" s="84"/>
      <c r="O173" s="84"/>
      <c r="P173" s="84"/>
      <c r="Q173" s="84"/>
      <c r="R173" s="84"/>
      <c r="S173" s="84"/>
      <c r="T173" s="85"/>
      <c r="AT173" s="18" t="s">
        <v>174</v>
      </c>
      <c r="AU173" s="18" t="s">
        <v>85</v>
      </c>
    </row>
    <row r="174" s="12" customFormat="1">
      <c r="B174" s="236"/>
      <c r="C174" s="237"/>
      <c r="D174" s="233" t="s">
        <v>176</v>
      </c>
      <c r="E174" s="238" t="s">
        <v>19</v>
      </c>
      <c r="F174" s="239" t="s">
        <v>1077</v>
      </c>
      <c r="G174" s="237"/>
      <c r="H174" s="238" t="s">
        <v>19</v>
      </c>
      <c r="I174" s="240"/>
      <c r="J174" s="237"/>
      <c r="K174" s="237"/>
      <c r="L174" s="241"/>
      <c r="M174" s="242"/>
      <c r="N174" s="243"/>
      <c r="O174" s="243"/>
      <c r="P174" s="243"/>
      <c r="Q174" s="243"/>
      <c r="R174" s="243"/>
      <c r="S174" s="243"/>
      <c r="T174" s="244"/>
      <c r="AT174" s="245" t="s">
        <v>176</v>
      </c>
      <c r="AU174" s="245" t="s">
        <v>85</v>
      </c>
      <c r="AV174" s="12" t="s">
        <v>83</v>
      </c>
      <c r="AW174" s="12" t="s">
        <v>37</v>
      </c>
      <c r="AX174" s="12" t="s">
        <v>76</v>
      </c>
      <c r="AY174" s="245" t="s">
        <v>165</v>
      </c>
    </row>
    <row r="175" s="13" customFormat="1">
      <c r="B175" s="246"/>
      <c r="C175" s="247"/>
      <c r="D175" s="233" t="s">
        <v>176</v>
      </c>
      <c r="E175" s="248" t="s">
        <v>19</v>
      </c>
      <c r="F175" s="249" t="s">
        <v>1078</v>
      </c>
      <c r="G175" s="247"/>
      <c r="H175" s="250">
        <v>6.5700000000000003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AT175" s="256" t="s">
        <v>176</v>
      </c>
      <c r="AU175" s="256" t="s">
        <v>85</v>
      </c>
      <c r="AV175" s="13" t="s">
        <v>85</v>
      </c>
      <c r="AW175" s="13" t="s">
        <v>37</v>
      </c>
      <c r="AX175" s="13" t="s">
        <v>76</v>
      </c>
      <c r="AY175" s="256" t="s">
        <v>165</v>
      </c>
    </row>
    <row r="176" s="14" customFormat="1">
      <c r="B176" s="257"/>
      <c r="C176" s="258"/>
      <c r="D176" s="233" t="s">
        <v>176</v>
      </c>
      <c r="E176" s="259" t="s">
        <v>19</v>
      </c>
      <c r="F176" s="260" t="s">
        <v>181</v>
      </c>
      <c r="G176" s="258"/>
      <c r="H176" s="261">
        <v>6.5700000000000003</v>
      </c>
      <c r="I176" s="262"/>
      <c r="J176" s="258"/>
      <c r="K176" s="258"/>
      <c r="L176" s="263"/>
      <c r="M176" s="264"/>
      <c r="N176" s="265"/>
      <c r="O176" s="265"/>
      <c r="P176" s="265"/>
      <c r="Q176" s="265"/>
      <c r="R176" s="265"/>
      <c r="S176" s="265"/>
      <c r="T176" s="266"/>
      <c r="AT176" s="267" t="s">
        <v>176</v>
      </c>
      <c r="AU176" s="267" t="s">
        <v>85</v>
      </c>
      <c r="AV176" s="14" t="s">
        <v>172</v>
      </c>
      <c r="AW176" s="14" t="s">
        <v>37</v>
      </c>
      <c r="AX176" s="14" t="s">
        <v>83</v>
      </c>
      <c r="AY176" s="267" t="s">
        <v>165</v>
      </c>
    </row>
    <row r="177" s="1" customFormat="1" ht="16.5" customHeight="1">
      <c r="B177" s="39"/>
      <c r="C177" s="220" t="s">
        <v>8</v>
      </c>
      <c r="D177" s="220" t="s">
        <v>167</v>
      </c>
      <c r="E177" s="221" t="s">
        <v>275</v>
      </c>
      <c r="F177" s="222" t="s">
        <v>276</v>
      </c>
      <c r="G177" s="223" t="s">
        <v>271</v>
      </c>
      <c r="H177" s="224">
        <v>229.59</v>
      </c>
      <c r="I177" s="225"/>
      <c r="J177" s="226">
        <f>ROUND(I177*H177,2)</f>
        <v>0</v>
      </c>
      <c r="K177" s="222" t="s">
        <v>171</v>
      </c>
      <c r="L177" s="44"/>
      <c r="M177" s="227" t="s">
        <v>19</v>
      </c>
      <c r="N177" s="228" t="s">
        <v>47</v>
      </c>
      <c r="O177" s="84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AR177" s="231" t="s">
        <v>172</v>
      </c>
      <c r="AT177" s="231" t="s">
        <v>167</v>
      </c>
      <c r="AU177" s="231" t="s">
        <v>85</v>
      </c>
      <c r="AY177" s="18" t="s">
        <v>165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83</v>
      </c>
      <c r="BK177" s="232">
        <f>ROUND(I177*H177,2)</f>
        <v>0</v>
      </c>
      <c r="BL177" s="18" t="s">
        <v>172</v>
      </c>
      <c r="BM177" s="231" t="s">
        <v>1079</v>
      </c>
    </row>
    <row r="178" s="1" customFormat="1">
      <c r="B178" s="39"/>
      <c r="C178" s="40"/>
      <c r="D178" s="233" t="s">
        <v>174</v>
      </c>
      <c r="E178" s="40"/>
      <c r="F178" s="234" t="s">
        <v>278</v>
      </c>
      <c r="G178" s="40"/>
      <c r="H178" s="40"/>
      <c r="I178" s="146"/>
      <c r="J178" s="40"/>
      <c r="K178" s="40"/>
      <c r="L178" s="44"/>
      <c r="M178" s="235"/>
      <c r="N178" s="84"/>
      <c r="O178" s="84"/>
      <c r="P178" s="84"/>
      <c r="Q178" s="84"/>
      <c r="R178" s="84"/>
      <c r="S178" s="84"/>
      <c r="T178" s="85"/>
      <c r="AT178" s="18" t="s">
        <v>174</v>
      </c>
      <c r="AU178" s="18" t="s">
        <v>85</v>
      </c>
    </row>
    <row r="179" s="12" customFormat="1">
      <c r="B179" s="236"/>
      <c r="C179" s="237"/>
      <c r="D179" s="233" t="s">
        <v>176</v>
      </c>
      <c r="E179" s="238" t="s">
        <v>19</v>
      </c>
      <c r="F179" s="239" t="s">
        <v>279</v>
      </c>
      <c r="G179" s="237"/>
      <c r="H179" s="238" t="s">
        <v>19</v>
      </c>
      <c r="I179" s="240"/>
      <c r="J179" s="237"/>
      <c r="K179" s="237"/>
      <c r="L179" s="241"/>
      <c r="M179" s="242"/>
      <c r="N179" s="243"/>
      <c r="O179" s="243"/>
      <c r="P179" s="243"/>
      <c r="Q179" s="243"/>
      <c r="R179" s="243"/>
      <c r="S179" s="243"/>
      <c r="T179" s="244"/>
      <c r="AT179" s="245" t="s">
        <v>176</v>
      </c>
      <c r="AU179" s="245" t="s">
        <v>85</v>
      </c>
      <c r="AV179" s="12" t="s">
        <v>83</v>
      </c>
      <c r="AW179" s="12" t="s">
        <v>37</v>
      </c>
      <c r="AX179" s="12" t="s">
        <v>76</v>
      </c>
      <c r="AY179" s="245" t="s">
        <v>165</v>
      </c>
    </row>
    <row r="180" s="13" customFormat="1">
      <c r="B180" s="246"/>
      <c r="C180" s="247"/>
      <c r="D180" s="233" t="s">
        <v>176</v>
      </c>
      <c r="E180" s="248" t="s">
        <v>19</v>
      </c>
      <c r="F180" s="249" t="s">
        <v>1080</v>
      </c>
      <c r="G180" s="247"/>
      <c r="H180" s="250">
        <v>229.59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AT180" s="256" t="s">
        <v>176</v>
      </c>
      <c r="AU180" s="256" t="s">
        <v>85</v>
      </c>
      <c r="AV180" s="13" t="s">
        <v>85</v>
      </c>
      <c r="AW180" s="13" t="s">
        <v>37</v>
      </c>
      <c r="AX180" s="13" t="s">
        <v>76</v>
      </c>
      <c r="AY180" s="256" t="s">
        <v>165</v>
      </c>
    </row>
    <row r="181" s="14" customFormat="1">
      <c r="B181" s="257"/>
      <c r="C181" s="258"/>
      <c r="D181" s="233" t="s">
        <v>176</v>
      </c>
      <c r="E181" s="259" t="s">
        <v>19</v>
      </c>
      <c r="F181" s="260" t="s">
        <v>181</v>
      </c>
      <c r="G181" s="258"/>
      <c r="H181" s="261">
        <v>229.59</v>
      </c>
      <c r="I181" s="262"/>
      <c r="J181" s="258"/>
      <c r="K181" s="258"/>
      <c r="L181" s="263"/>
      <c r="M181" s="264"/>
      <c r="N181" s="265"/>
      <c r="O181" s="265"/>
      <c r="P181" s="265"/>
      <c r="Q181" s="265"/>
      <c r="R181" s="265"/>
      <c r="S181" s="265"/>
      <c r="T181" s="266"/>
      <c r="AT181" s="267" t="s">
        <v>176</v>
      </c>
      <c r="AU181" s="267" t="s">
        <v>85</v>
      </c>
      <c r="AV181" s="14" t="s">
        <v>172</v>
      </c>
      <c r="AW181" s="14" t="s">
        <v>37</v>
      </c>
      <c r="AX181" s="14" t="s">
        <v>83</v>
      </c>
      <c r="AY181" s="267" t="s">
        <v>165</v>
      </c>
    </row>
    <row r="182" s="1" customFormat="1" ht="16.5" customHeight="1">
      <c r="B182" s="39"/>
      <c r="C182" s="220" t="s">
        <v>178</v>
      </c>
      <c r="D182" s="220" t="s">
        <v>167</v>
      </c>
      <c r="E182" s="221" t="s">
        <v>281</v>
      </c>
      <c r="F182" s="222" t="s">
        <v>282</v>
      </c>
      <c r="G182" s="223" t="s">
        <v>170</v>
      </c>
      <c r="H182" s="224">
        <v>221.09999999999999</v>
      </c>
      <c r="I182" s="225"/>
      <c r="J182" s="226">
        <f>ROUND(I182*H182,2)</f>
        <v>0</v>
      </c>
      <c r="K182" s="222" t="s">
        <v>171</v>
      </c>
      <c r="L182" s="44"/>
      <c r="M182" s="227" t="s">
        <v>19</v>
      </c>
      <c r="N182" s="228" t="s">
        <v>47</v>
      </c>
      <c r="O182" s="84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AR182" s="231" t="s">
        <v>172</v>
      </c>
      <c r="AT182" s="231" t="s">
        <v>167</v>
      </c>
      <c r="AU182" s="231" t="s">
        <v>85</v>
      </c>
      <c r="AY182" s="18" t="s">
        <v>165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8" t="s">
        <v>83</v>
      </c>
      <c r="BK182" s="232">
        <f>ROUND(I182*H182,2)</f>
        <v>0</v>
      </c>
      <c r="BL182" s="18" t="s">
        <v>172</v>
      </c>
      <c r="BM182" s="231" t="s">
        <v>1081</v>
      </c>
    </row>
    <row r="183" s="1" customFormat="1">
      <c r="B183" s="39"/>
      <c r="C183" s="40"/>
      <c r="D183" s="233" t="s">
        <v>174</v>
      </c>
      <c r="E183" s="40"/>
      <c r="F183" s="234" t="s">
        <v>284</v>
      </c>
      <c r="G183" s="40"/>
      <c r="H183" s="40"/>
      <c r="I183" s="146"/>
      <c r="J183" s="40"/>
      <c r="K183" s="40"/>
      <c r="L183" s="44"/>
      <c r="M183" s="235"/>
      <c r="N183" s="84"/>
      <c r="O183" s="84"/>
      <c r="P183" s="84"/>
      <c r="Q183" s="84"/>
      <c r="R183" s="84"/>
      <c r="S183" s="84"/>
      <c r="T183" s="85"/>
      <c r="AT183" s="18" t="s">
        <v>174</v>
      </c>
      <c r="AU183" s="18" t="s">
        <v>85</v>
      </c>
    </row>
    <row r="184" s="12" customFormat="1">
      <c r="B184" s="236"/>
      <c r="C184" s="237"/>
      <c r="D184" s="233" t="s">
        <v>176</v>
      </c>
      <c r="E184" s="238" t="s">
        <v>19</v>
      </c>
      <c r="F184" s="239" t="s">
        <v>285</v>
      </c>
      <c r="G184" s="237"/>
      <c r="H184" s="238" t="s">
        <v>19</v>
      </c>
      <c r="I184" s="240"/>
      <c r="J184" s="237"/>
      <c r="K184" s="237"/>
      <c r="L184" s="241"/>
      <c r="M184" s="242"/>
      <c r="N184" s="243"/>
      <c r="O184" s="243"/>
      <c r="P184" s="243"/>
      <c r="Q184" s="243"/>
      <c r="R184" s="243"/>
      <c r="S184" s="243"/>
      <c r="T184" s="244"/>
      <c r="AT184" s="245" t="s">
        <v>176</v>
      </c>
      <c r="AU184" s="245" t="s">
        <v>85</v>
      </c>
      <c r="AV184" s="12" t="s">
        <v>83</v>
      </c>
      <c r="AW184" s="12" t="s">
        <v>37</v>
      </c>
      <c r="AX184" s="12" t="s">
        <v>76</v>
      </c>
      <c r="AY184" s="245" t="s">
        <v>165</v>
      </c>
    </row>
    <row r="185" s="13" customFormat="1">
      <c r="B185" s="246"/>
      <c r="C185" s="247"/>
      <c r="D185" s="233" t="s">
        <v>176</v>
      </c>
      <c r="E185" s="248" t="s">
        <v>19</v>
      </c>
      <c r="F185" s="249" t="s">
        <v>1082</v>
      </c>
      <c r="G185" s="247"/>
      <c r="H185" s="250">
        <v>211.69999999999999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AT185" s="256" t="s">
        <v>176</v>
      </c>
      <c r="AU185" s="256" t="s">
        <v>85</v>
      </c>
      <c r="AV185" s="13" t="s">
        <v>85</v>
      </c>
      <c r="AW185" s="13" t="s">
        <v>37</v>
      </c>
      <c r="AX185" s="13" t="s">
        <v>76</v>
      </c>
      <c r="AY185" s="256" t="s">
        <v>165</v>
      </c>
    </row>
    <row r="186" s="13" customFormat="1">
      <c r="B186" s="246"/>
      <c r="C186" s="247"/>
      <c r="D186" s="233" t="s">
        <v>176</v>
      </c>
      <c r="E186" s="248" t="s">
        <v>19</v>
      </c>
      <c r="F186" s="249" t="s">
        <v>1083</v>
      </c>
      <c r="G186" s="247"/>
      <c r="H186" s="250">
        <v>9.4000000000000004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AT186" s="256" t="s">
        <v>176</v>
      </c>
      <c r="AU186" s="256" t="s">
        <v>85</v>
      </c>
      <c r="AV186" s="13" t="s">
        <v>85</v>
      </c>
      <c r="AW186" s="13" t="s">
        <v>37</v>
      </c>
      <c r="AX186" s="13" t="s">
        <v>76</v>
      </c>
      <c r="AY186" s="256" t="s">
        <v>165</v>
      </c>
    </row>
    <row r="187" s="14" customFormat="1">
      <c r="B187" s="257"/>
      <c r="C187" s="258"/>
      <c r="D187" s="233" t="s">
        <v>176</v>
      </c>
      <c r="E187" s="259" t="s">
        <v>19</v>
      </c>
      <c r="F187" s="260" t="s">
        <v>181</v>
      </c>
      <c r="G187" s="258"/>
      <c r="H187" s="261">
        <v>221.09999999999999</v>
      </c>
      <c r="I187" s="262"/>
      <c r="J187" s="258"/>
      <c r="K187" s="258"/>
      <c r="L187" s="263"/>
      <c r="M187" s="264"/>
      <c r="N187" s="265"/>
      <c r="O187" s="265"/>
      <c r="P187" s="265"/>
      <c r="Q187" s="265"/>
      <c r="R187" s="265"/>
      <c r="S187" s="265"/>
      <c r="T187" s="266"/>
      <c r="AT187" s="267" t="s">
        <v>176</v>
      </c>
      <c r="AU187" s="267" t="s">
        <v>85</v>
      </c>
      <c r="AV187" s="14" t="s">
        <v>172</v>
      </c>
      <c r="AW187" s="14" t="s">
        <v>37</v>
      </c>
      <c r="AX187" s="14" t="s">
        <v>83</v>
      </c>
      <c r="AY187" s="267" t="s">
        <v>165</v>
      </c>
    </row>
    <row r="188" s="1" customFormat="1" ht="16.5" customHeight="1">
      <c r="B188" s="39"/>
      <c r="C188" s="220" t="s">
        <v>287</v>
      </c>
      <c r="D188" s="220" t="s">
        <v>167</v>
      </c>
      <c r="E188" s="221" t="s">
        <v>288</v>
      </c>
      <c r="F188" s="222" t="s">
        <v>289</v>
      </c>
      <c r="G188" s="223" t="s">
        <v>170</v>
      </c>
      <c r="H188" s="224">
        <v>88.799999999999997</v>
      </c>
      <c r="I188" s="225"/>
      <c r="J188" s="226">
        <f>ROUND(I188*H188,2)</f>
        <v>0</v>
      </c>
      <c r="K188" s="222" t="s">
        <v>171</v>
      </c>
      <c r="L188" s="44"/>
      <c r="M188" s="227" t="s">
        <v>19</v>
      </c>
      <c r="N188" s="228" t="s">
        <v>47</v>
      </c>
      <c r="O188" s="84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AR188" s="231" t="s">
        <v>172</v>
      </c>
      <c r="AT188" s="231" t="s">
        <v>167</v>
      </c>
      <c r="AU188" s="231" t="s">
        <v>85</v>
      </c>
      <c r="AY188" s="18" t="s">
        <v>165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8" t="s">
        <v>83</v>
      </c>
      <c r="BK188" s="232">
        <f>ROUND(I188*H188,2)</f>
        <v>0</v>
      </c>
      <c r="BL188" s="18" t="s">
        <v>172</v>
      </c>
      <c r="BM188" s="231" t="s">
        <v>1084</v>
      </c>
    </row>
    <row r="189" s="1" customFormat="1">
      <c r="B189" s="39"/>
      <c r="C189" s="40"/>
      <c r="D189" s="233" t="s">
        <v>174</v>
      </c>
      <c r="E189" s="40"/>
      <c r="F189" s="234" t="s">
        <v>291</v>
      </c>
      <c r="G189" s="40"/>
      <c r="H189" s="40"/>
      <c r="I189" s="146"/>
      <c r="J189" s="40"/>
      <c r="K189" s="40"/>
      <c r="L189" s="44"/>
      <c r="M189" s="235"/>
      <c r="N189" s="84"/>
      <c r="O189" s="84"/>
      <c r="P189" s="84"/>
      <c r="Q189" s="84"/>
      <c r="R189" s="84"/>
      <c r="S189" s="84"/>
      <c r="T189" s="85"/>
      <c r="AT189" s="18" t="s">
        <v>174</v>
      </c>
      <c r="AU189" s="18" t="s">
        <v>85</v>
      </c>
    </row>
    <row r="190" s="12" customFormat="1">
      <c r="B190" s="236"/>
      <c r="C190" s="237"/>
      <c r="D190" s="233" t="s">
        <v>176</v>
      </c>
      <c r="E190" s="238" t="s">
        <v>19</v>
      </c>
      <c r="F190" s="239" t="s">
        <v>292</v>
      </c>
      <c r="G190" s="237"/>
      <c r="H190" s="238" t="s">
        <v>19</v>
      </c>
      <c r="I190" s="240"/>
      <c r="J190" s="237"/>
      <c r="K190" s="237"/>
      <c r="L190" s="241"/>
      <c r="M190" s="242"/>
      <c r="N190" s="243"/>
      <c r="O190" s="243"/>
      <c r="P190" s="243"/>
      <c r="Q190" s="243"/>
      <c r="R190" s="243"/>
      <c r="S190" s="243"/>
      <c r="T190" s="244"/>
      <c r="AT190" s="245" t="s">
        <v>176</v>
      </c>
      <c r="AU190" s="245" t="s">
        <v>85</v>
      </c>
      <c r="AV190" s="12" t="s">
        <v>83</v>
      </c>
      <c r="AW190" s="12" t="s">
        <v>37</v>
      </c>
      <c r="AX190" s="12" t="s">
        <v>76</v>
      </c>
      <c r="AY190" s="245" t="s">
        <v>165</v>
      </c>
    </row>
    <row r="191" s="13" customFormat="1">
      <c r="B191" s="246"/>
      <c r="C191" s="247"/>
      <c r="D191" s="233" t="s">
        <v>176</v>
      </c>
      <c r="E191" s="248" t="s">
        <v>19</v>
      </c>
      <c r="F191" s="249" t="s">
        <v>1085</v>
      </c>
      <c r="G191" s="247"/>
      <c r="H191" s="250">
        <v>88.799999999999997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AT191" s="256" t="s">
        <v>176</v>
      </c>
      <c r="AU191" s="256" t="s">
        <v>85</v>
      </c>
      <c r="AV191" s="13" t="s">
        <v>85</v>
      </c>
      <c r="AW191" s="13" t="s">
        <v>37</v>
      </c>
      <c r="AX191" s="13" t="s">
        <v>76</v>
      </c>
      <c r="AY191" s="256" t="s">
        <v>165</v>
      </c>
    </row>
    <row r="192" s="14" customFormat="1">
      <c r="B192" s="257"/>
      <c r="C192" s="258"/>
      <c r="D192" s="233" t="s">
        <v>176</v>
      </c>
      <c r="E192" s="259" t="s">
        <v>19</v>
      </c>
      <c r="F192" s="260" t="s">
        <v>181</v>
      </c>
      <c r="G192" s="258"/>
      <c r="H192" s="261">
        <v>88.799999999999997</v>
      </c>
      <c r="I192" s="262"/>
      <c r="J192" s="258"/>
      <c r="K192" s="258"/>
      <c r="L192" s="263"/>
      <c r="M192" s="264"/>
      <c r="N192" s="265"/>
      <c r="O192" s="265"/>
      <c r="P192" s="265"/>
      <c r="Q192" s="265"/>
      <c r="R192" s="265"/>
      <c r="S192" s="265"/>
      <c r="T192" s="266"/>
      <c r="AT192" s="267" t="s">
        <v>176</v>
      </c>
      <c r="AU192" s="267" t="s">
        <v>85</v>
      </c>
      <c r="AV192" s="14" t="s">
        <v>172</v>
      </c>
      <c r="AW192" s="14" t="s">
        <v>37</v>
      </c>
      <c r="AX192" s="14" t="s">
        <v>83</v>
      </c>
      <c r="AY192" s="267" t="s">
        <v>165</v>
      </c>
    </row>
    <row r="193" s="1" customFormat="1" ht="16.5" customHeight="1">
      <c r="B193" s="39"/>
      <c r="C193" s="220" t="s">
        <v>294</v>
      </c>
      <c r="D193" s="220" t="s">
        <v>167</v>
      </c>
      <c r="E193" s="221" t="s">
        <v>295</v>
      </c>
      <c r="F193" s="222" t="s">
        <v>296</v>
      </c>
      <c r="G193" s="223" t="s">
        <v>170</v>
      </c>
      <c r="H193" s="224">
        <v>88.799999999999997</v>
      </c>
      <c r="I193" s="225"/>
      <c r="J193" s="226">
        <f>ROUND(I193*H193,2)</f>
        <v>0</v>
      </c>
      <c r="K193" s="222" t="s">
        <v>171</v>
      </c>
      <c r="L193" s="44"/>
      <c r="M193" s="227" t="s">
        <v>19</v>
      </c>
      <c r="N193" s="228" t="s">
        <v>47</v>
      </c>
      <c r="O193" s="84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AR193" s="231" t="s">
        <v>172</v>
      </c>
      <c r="AT193" s="231" t="s">
        <v>167</v>
      </c>
      <c r="AU193" s="231" t="s">
        <v>85</v>
      </c>
      <c r="AY193" s="18" t="s">
        <v>165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8" t="s">
        <v>83</v>
      </c>
      <c r="BK193" s="232">
        <f>ROUND(I193*H193,2)</f>
        <v>0</v>
      </c>
      <c r="BL193" s="18" t="s">
        <v>172</v>
      </c>
      <c r="BM193" s="231" t="s">
        <v>1086</v>
      </c>
    </row>
    <row r="194" s="1" customFormat="1">
      <c r="B194" s="39"/>
      <c r="C194" s="40"/>
      <c r="D194" s="233" t="s">
        <v>174</v>
      </c>
      <c r="E194" s="40"/>
      <c r="F194" s="234" t="s">
        <v>298</v>
      </c>
      <c r="G194" s="40"/>
      <c r="H194" s="40"/>
      <c r="I194" s="146"/>
      <c r="J194" s="40"/>
      <c r="K194" s="40"/>
      <c r="L194" s="44"/>
      <c r="M194" s="235"/>
      <c r="N194" s="84"/>
      <c r="O194" s="84"/>
      <c r="P194" s="84"/>
      <c r="Q194" s="84"/>
      <c r="R194" s="84"/>
      <c r="S194" s="84"/>
      <c r="T194" s="85"/>
      <c r="AT194" s="18" t="s">
        <v>174</v>
      </c>
      <c r="AU194" s="18" t="s">
        <v>85</v>
      </c>
    </row>
    <row r="195" s="12" customFormat="1">
      <c r="B195" s="236"/>
      <c r="C195" s="237"/>
      <c r="D195" s="233" t="s">
        <v>176</v>
      </c>
      <c r="E195" s="238" t="s">
        <v>19</v>
      </c>
      <c r="F195" s="239" t="s">
        <v>299</v>
      </c>
      <c r="G195" s="237"/>
      <c r="H195" s="238" t="s">
        <v>19</v>
      </c>
      <c r="I195" s="240"/>
      <c r="J195" s="237"/>
      <c r="K195" s="237"/>
      <c r="L195" s="241"/>
      <c r="M195" s="242"/>
      <c r="N195" s="243"/>
      <c r="O195" s="243"/>
      <c r="P195" s="243"/>
      <c r="Q195" s="243"/>
      <c r="R195" s="243"/>
      <c r="S195" s="243"/>
      <c r="T195" s="244"/>
      <c r="AT195" s="245" t="s">
        <v>176</v>
      </c>
      <c r="AU195" s="245" t="s">
        <v>85</v>
      </c>
      <c r="AV195" s="12" t="s">
        <v>83</v>
      </c>
      <c r="AW195" s="12" t="s">
        <v>37</v>
      </c>
      <c r="AX195" s="12" t="s">
        <v>76</v>
      </c>
      <c r="AY195" s="245" t="s">
        <v>165</v>
      </c>
    </row>
    <row r="196" s="13" customFormat="1">
      <c r="B196" s="246"/>
      <c r="C196" s="247"/>
      <c r="D196" s="233" t="s">
        <v>176</v>
      </c>
      <c r="E196" s="248" t="s">
        <v>19</v>
      </c>
      <c r="F196" s="249" t="s">
        <v>1085</v>
      </c>
      <c r="G196" s="247"/>
      <c r="H196" s="250">
        <v>88.799999999999997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AT196" s="256" t="s">
        <v>176</v>
      </c>
      <c r="AU196" s="256" t="s">
        <v>85</v>
      </c>
      <c r="AV196" s="13" t="s">
        <v>85</v>
      </c>
      <c r="AW196" s="13" t="s">
        <v>37</v>
      </c>
      <c r="AX196" s="13" t="s">
        <v>76</v>
      </c>
      <c r="AY196" s="256" t="s">
        <v>165</v>
      </c>
    </row>
    <row r="197" s="14" customFormat="1">
      <c r="B197" s="257"/>
      <c r="C197" s="258"/>
      <c r="D197" s="233" t="s">
        <v>176</v>
      </c>
      <c r="E197" s="259" t="s">
        <v>19</v>
      </c>
      <c r="F197" s="260" t="s">
        <v>181</v>
      </c>
      <c r="G197" s="258"/>
      <c r="H197" s="261">
        <v>88.799999999999997</v>
      </c>
      <c r="I197" s="262"/>
      <c r="J197" s="258"/>
      <c r="K197" s="258"/>
      <c r="L197" s="263"/>
      <c r="M197" s="264"/>
      <c r="N197" s="265"/>
      <c r="O197" s="265"/>
      <c r="P197" s="265"/>
      <c r="Q197" s="265"/>
      <c r="R197" s="265"/>
      <c r="S197" s="265"/>
      <c r="T197" s="266"/>
      <c r="AT197" s="267" t="s">
        <v>176</v>
      </c>
      <c r="AU197" s="267" t="s">
        <v>85</v>
      </c>
      <c r="AV197" s="14" t="s">
        <v>172</v>
      </c>
      <c r="AW197" s="14" t="s">
        <v>37</v>
      </c>
      <c r="AX197" s="14" t="s">
        <v>83</v>
      </c>
      <c r="AY197" s="267" t="s">
        <v>165</v>
      </c>
    </row>
    <row r="198" s="1" customFormat="1" ht="16.5" customHeight="1">
      <c r="B198" s="39"/>
      <c r="C198" s="268" t="s">
        <v>300</v>
      </c>
      <c r="D198" s="268" t="s">
        <v>268</v>
      </c>
      <c r="E198" s="269" t="s">
        <v>301</v>
      </c>
      <c r="F198" s="270" t="s">
        <v>302</v>
      </c>
      <c r="G198" s="271" t="s">
        <v>303</v>
      </c>
      <c r="H198" s="272">
        <v>2.6640000000000001</v>
      </c>
      <c r="I198" s="273"/>
      <c r="J198" s="274">
        <f>ROUND(I198*H198,2)</f>
        <v>0</v>
      </c>
      <c r="K198" s="270" t="s">
        <v>171</v>
      </c>
      <c r="L198" s="275"/>
      <c r="M198" s="276" t="s">
        <v>19</v>
      </c>
      <c r="N198" s="277" t="s">
        <v>47</v>
      </c>
      <c r="O198" s="84"/>
      <c r="P198" s="229">
        <f>O198*H198</f>
        <v>0</v>
      </c>
      <c r="Q198" s="229">
        <v>0.001</v>
      </c>
      <c r="R198" s="229">
        <f>Q198*H198</f>
        <v>0.0026640000000000001</v>
      </c>
      <c r="S198" s="229">
        <v>0</v>
      </c>
      <c r="T198" s="230">
        <f>S198*H198</f>
        <v>0</v>
      </c>
      <c r="AR198" s="231" t="s">
        <v>224</v>
      </c>
      <c r="AT198" s="231" t="s">
        <v>268</v>
      </c>
      <c r="AU198" s="231" t="s">
        <v>85</v>
      </c>
      <c r="AY198" s="18" t="s">
        <v>165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8" t="s">
        <v>83</v>
      </c>
      <c r="BK198" s="232">
        <f>ROUND(I198*H198,2)</f>
        <v>0</v>
      </c>
      <c r="BL198" s="18" t="s">
        <v>172</v>
      </c>
      <c r="BM198" s="231" t="s">
        <v>1087</v>
      </c>
    </row>
    <row r="199" s="1" customFormat="1">
      <c r="B199" s="39"/>
      <c r="C199" s="40"/>
      <c r="D199" s="233" t="s">
        <v>174</v>
      </c>
      <c r="E199" s="40"/>
      <c r="F199" s="234" t="s">
        <v>302</v>
      </c>
      <c r="G199" s="40"/>
      <c r="H199" s="40"/>
      <c r="I199" s="146"/>
      <c r="J199" s="40"/>
      <c r="K199" s="40"/>
      <c r="L199" s="44"/>
      <c r="M199" s="235"/>
      <c r="N199" s="84"/>
      <c r="O199" s="84"/>
      <c r="P199" s="84"/>
      <c r="Q199" s="84"/>
      <c r="R199" s="84"/>
      <c r="S199" s="84"/>
      <c r="T199" s="85"/>
      <c r="AT199" s="18" t="s">
        <v>174</v>
      </c>
      <c r="AU199" s="18" t="s">
        <v>85</v>
      </c>
    </row>
    <row r="200" s="12" customFormat="1">
      <c r="B200" s="236"/>
      <c r="C200" s="237"/>
      <c r="D200" s="233" t="s">
        <v>176</v>
      </c>
      <c r="E200" s="238" t="s">
        <v>19</v>
      </c>
      <c r="F200" s="239" t="s">
        <v>305</v>
      </c>
      <c r="G200" s="237"/>
      <c r="H200" s="238" t="s">
        <v>19</v>
      </c>
      <c r="I200" s="240"/>
      <c r="J200" s="237"/>
      <c r="K200" s="237"/>
      <c r="L200" s="241"/>
      <c r="M200" s="242"/>
      <c r="N200" s="243"/>
      <c r="O200" s="243"/>
      <c r="P200" s="243"/>
      <c r="Q200" s="243"/>
      <c r="R200" s="243"/>
      <c r="S200" s="243"/>
      <c r="T200" s="244"/>
      <c r="AT200" s="245" t="s">
        <v>176</v>
      </c>
      <c r="AU200" s="245" t="s">
        <v>85</v>
      </c>
      <c r="AV200" s="12" t="s">
        <v>83</v>
      </c>
      <c r="AW200" s="12" t="s">
        <v>37</v>
      </c>
      <c r="AX200" s="12" t="s">
        <v>76</v>
      </c>
      <c r="AY200" s="245" t="s">
        <v>165</v>
      </c>
    </row>
    <row r="201" s="13" customFormat="1">
      <c r="B201" s="246"/>
      <c r="C201" s="247"/>
      <c r="D201" s="233" t="s">
        <v>176</v>
      </c>
      <c r="E201" s="248" t="s">
        <v>19</v>
      </c>
      <c r="F201" s="249" t="s">
        <v>1088</v>
      </c>
      <c r="G201" s="247"/>
      <c r="H201" s="250">
        <v>2.6640000000000001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AT201" s="256" t="s">
        <v>176</v>
      </c>
      <c r="AU201" s="256" t="s">
        <v>85</v>
      </c>
      <c r="AV201" s="13" t="s">
        <v>85</v>
      </c>
      <c r="AW201" s="13" t="s">
        <v>37</v>
      </c>
      <c r="AX201" s="13" t="s">
        <v>76</v>
      </c>
      <c r="AY201" s="256" t="s">
        <v>165</v>
      </c>
    </row>
    <row r="202" s="14" customFormat="1">
      <c r="B202" s="257"/>
      <c r="C202" s="258"/>
      <c r="D202" s="233" t="s">
        <v>176</v>
      </c>
      <c r="E202" s="259" t="s">
        <v>19</v>
      </c>
      <c r="F202" s="260" t="s">
        <v>181</v>
      </c>
      <c r="G202" s="258"/>
      <c r="H202" s="261">
        <v>2.6640000000000001</v>
      </c>
      <c r="I202" s="262"/>
      <c r="J202" s="258"/>
      <c r="K202" s="258"/>
      <c r="L202" s="263"/>
      <c r="M202" s="264"/>
      <c r="N202" s="265"/>
      <c r="O202" s="265"/>
      <c r="P202" s="265"/>
      <c r="Q202" s="265"/>
      <c r="R202" s="265"/>
      <c r="S202" s="265"/>
      <c r="T202" s="266"/>
      <c r="AT202" s="267" t="s">
        <v>176</v>
      </c>
      <c r="AU202" s="267" t="s">
        <v>85</v>
      </c>
      <c r="AV202" s="14" t="s">
        <v>172</v>
      </c>
      <c r="AW202" s="14" t="s">
        <v>37</v>
      </c>
      <c r="AX202" s="14" t="s">
        <v>83</v>
      </c>
      <c r="AY202" s="267" t="s">
        <v>165</v>
      </c>
    </row>
    <row r="203" s="11" customFormat="1" ht="22.8" customHeight="1">
      <c r="B203" s="204"/>
      <c r="C203" s="205"/>
      <c r="D203" s="206" t="s">
        <v>75</v>
      </c>
      <c r="E203" s="218" t="s">
        <v>247</v>
      </c>
      <c r="F203" s="218" t="s">
        <v>307</v>
      </c>
      <c r="G203" s="205"/>
      <c r="H203" s="205"/>
      <c r="I203" s="208"/>
      <c r="J203" s="219">
        <f>BK203</f>
        <v>0</v>
      </c>
      <c r="K203" s="205"/>
      <c r="L203" s="210"/>
      <c r="M203" s="211"/>
      <c r="N203" s="212"/>
      <c r="O203" s="212"/>
      <c r="P203" s="213">
        <f>SUM(P204:P239)</f>
        <v>0</v>
      </c>
      <c r="Q203" s="212"/>
      <c r="R203" s="213">
        <f>SUM(R204:R239)</f>
        <v>0</v>
      </c>
      <c r="S203" s="212"/>
      <c r="T203" s="214">
        <f>SUM(T204:T239)</f>
        <v>0</v>
      </c>
      <c r="AR203" s="215" t="s">
        <v>83</v>
      </c>
      <c r="AT203" s="216" t="s">
        <v>75</v>
      </c>
      <c r="AU203" s="216" t="s">
        <v>83</v>
      </c>
      <c r="AY203" s="215" t="s">
        <v>165</v>
      </c>
      <c r="BK203" s="217">
        <f>SUM(BK204:BK239)</f>
        <v>0</v>
      </c>
    </row>
    <row r="204" s="1" customFormat="1" ht="16.5" customHeight="1">
      <c r="B204" s="39"/>
      <c r="C204" s="220" t="s">
        <v>308</v>
      </c>
      <c r="D204" s="220" t="s">
        <v>167</v>
      </c>
      <c r="E204" s="221" t="s">
        <v>309</v>
      </c>
      <c r="F204" s="222" t="s">
        <v>310</v>
      </c>
      <c r="G204" s="223" t="s">
        <v>170</v>
      </c>
      <c r="H204" s="224">
        <v>8</v>
      </c>
      <c r="I204" s="225"/>
      <c r="J204" s="226">
        <f>ROUND(I204*H204,2)</f>
        <v>0</v>
      </c>
      <c r="K204" s="222" t="s">
        <v>171</v>
      </c>
      <c r="L204" s="44"/>
      <c r="M204" s="227" t="s">
        <v>19</v>
      </c>
      <c r="N204" s="228" t="s">
        <v>47</v>
      </c>
      <c r="O204" s="84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AR204" s="231" t="s">
        <v>172</v>
      </c>
      <c r="AT204" s="231" t="s">
        <v>167</v>
      </c>
      <c r="AU204" s="231" t="s">
        <v>85</v>
      </c>
      <c r="AY204" s="18" t="s">
        <v>165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8" t="s">
        <v>83</v>
      </c>
      <c r="BK204" s="232">
        <f>ROUND(I204*H204,2)</f>
        <v>0</v>
      </c>
      <c r="BL204" s="18" t="s">
        <v>172</v>
      </c>
      <c r="BM204" s="231" t="s">
        <v>1089</v>
      </c>
    </row>
    <row r="205" s="1" customFormat="1">
      <c r="B205" s="39"/>
      <c r="C205" s="40"/>
      <c r="D205" s="233" t="s">
        <v>174</v>
      </c>
      <c r="E205" s="40"/>
      <c r="F205" s="234" t="s">
        <v>312</v>
      </c>
      <c r="G205" s="40"/>
      <c r="H205" s="40"/>
      <c r="I205" s="146"/>
      <c r="J205" s="40"/>
      <c r="K205" s="40"/>
      <c r="L205" s="44"/>
      <c r="M205" s="235"/>
      <c r="N205" s="84"/>
      <c r="O205" s="84"/>
      <c r="P205" s="84"/>
      <c r="Q205" s="84"/>
      <c r="R205" s="84"/>
      <c r="S205" s="84"/>
      <c r="T205" s="85"/>
      <c r="AT205" s="18" t="s">
        <v>174</v>
      </c>
      <c r="AU205" s="18" t="s">
        <v>85</v>
      </c>
    </row>
    <row r="206" s="12" customFormat="1">
      <c r="B206" s="236"/>
      <c r="C206" s="237"/>
      <c r="D206" s="233" t="s">
        <v>176</v>
      </c>
      <c r="E206" s="238" t="s">
        <v>19</v>
      </c>
      <c r="F206" s="239" t="s">
        <v>1090</v>
      </c>
      <c r="G206" s="237"/>
      <c r="H206" s="238" t="s">
        <v>19</v>
      </c>
      <c r="I206" s="240"/>
      <c r="J206" s="237"/>
      <c r="K206" s="237"/>
      <c r="L206" s="241"/>
      <c r="M206" s="242"/>
      <c r="N206" s="243"/>
      <c r="O206" s="243"/>
      <c r="P206" s="243"/>
      <c r="Q206" s="243"/>
      <c r="R206" s="243"/>
      <c r="S206" s="243"/>
      <c r="T206" s="244"/>
      <c r="AT206" s="245" t="s">
        <v>176</v>
      </c>
      <c r="AU206" s="245" t="s">
        <v>85</v>
      </c>
      <c r="AV206" s="12" t="s">
        <v>83</v>
      </c>
      <c r="AW206" s="12" t="s">
        <v>37</v>
      </c>
      <c r="AX206" s="12" t="s">
        <v>76</v>
      </c>
      <c r="AY206" s="245" t="s">
        <v>165</v>
      </c>
    </row>
    <row r="207" s="13" customFormat="1">
      <c r="B207" s="246"/>
      <c r="C207" s="247"/>
      <c r="D207" s="233" t="s">
        <v>176</v>
      </c>
      <c r="E207" s="248" t="s">
        <v>19</v>
      </c>
      <c r="F207" s="249" t="s">
        <v>1091</v>
      </c>
      <c r="G207" s="247"/>
      <c r="H207" s="250">
        <v>8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AT207" s="256" t="s">
        <v>176</v>
      </c>
      <c r="AU207" s="256" t="s">
        <v>85</v>
      </c>
      <c r="AV207" s="13" t="s">
        <v>85</v>
      </c>
      <c r="AW207" s="13" t="s">
        <v>37</v>
      </c>
      <c r="AX207" s="13" t="s">
        <v>76</v>
      </c>
      <c r="AY207" s="256" t="s">
        <v>165</v>
      </c>
    </row>
    <row r="208" s="14" customFormat="1">
      <c r="B208" s="257"/>
      <c r="C208" s="258"/>
      <c r="D208" s="233" t="s">
        <v>176</v>
      </c>
      <c r="E208" s="259" t="s">
        <v>19</v>
      </c>
      <c r="F208" s="260" t="s">
        <v>181</v>
      </c>
      <c r="G208" s="258"/>
      <c r="H208" s="261">
        <v>8</v>
      </c>
      <c r="I208" s="262"/>
      <c r="J208" s="258"/>
      <c r="K208" s="258"/>
      <c r="L208" s="263"/>
      <c r="M208" s="264"/>
      <c r="N208" s="265"/>
      <c r="O208" s="265"/>
      <c r="P208" s="265"/>
      <c r="Q208" s="265"/>
      <c r="R208" s="265"/>
      <c r="S208" s="265"/>
      <c r="T208" s="266"/>
      <c r="AT208" s="267" t="s">
        <v>176</v>
      </c>
      <c r="AU208" s="267" t="s">
        <v>85</v>
      </c>
      <c r="AV208" s="14" t="s">
        <v>172</v>
      </c>
      <c r="AW208" s="14" t="s">
        <v>37</v>
      </c>
      <c r="AX208" s="14" t="s">
        <v>83</v>
      </c>
      <c r="AY208" s="267" t="s">
        <v>165</v>
      </c>
    </row>
    <row r="209" s="1" customFormat="1" ht="16.5" customHeight="1">
      <c r="B209" s="39"/>
      <c r="C209" s="220" t="s">
        <v>7</v>
      </c>
      <c r="D209" s="220" t="s">
        <v>167</v>
      </c>
      <c r="E209" s="221" t="s">
        <v>314</v>
      </c>
      <c r="F209" s="222" t="s">
        <v>315</v>
      </c>
      <c r="G209" s="223" t="s">
        <v>219</v>
      </c>
      <c r="H209" s="224">
        <v>0.16</v>
      </c>
      <c r="I209" s="225"/>
      <c r="J209" s="226">
        <f>ROUND(I209*H209,2)</f>
        <v>0</v>
      </c>
      <c r="K209" s="222" t="s">
        <v>171</v>
      </c>
      <c r="L209" s="44"/>
      <c r="M209" s="227" t="s">
        <v>19</v>
      </c>
      <c r="N209" s="228" t="s">
        <v>47</v>
      </c>
      <c r="O209" s="84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AR209" s="231" t="s">
        <v>172</v>
      </c>
      <c r="AT209" s="231" t="s">
        <v>167</v>
      </c>
      <c r="AU209" s="231" t="s">
        <v>85</v>
      </c>
      <c r="AY209" s="18" t="s">
        <v>165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8" t="s">
        <v>83</v>
      </c>
      <c r="BK209" s="232">
        <f>ROUND(I209*H209,2)</f>
        <v>0</v>
      </c>
      <c r="BL209" s="18" t="s">
        <v>172</v>
      </c>
      <c r="BM209" s="231" t="s">
        <v>1092</v>
      </c>
    </row>
    <row r="210" s="1" customFormat="1">
      <c r="B210" s="39"/>
      <c r="C210" s="40"/>
      <c r="D210" s="233" t="s">
        <v>174</v>
      </c>
      <c r="E210" s="40"/>
      <c r="F210" s="234" t="s">
        <v>317</v>
      </c>
      <c r="G210" s="40"/>
      <c r="H210" s="40"/>
      <c r="I210" s="146"/>
      <c r="J210" s="40"/>
      <c r="K210" s="40"/>
      <c r="L210" s="44"/>
      <c r="M210" s="235"/>
      <c r="N210" s="84"/>
      <c r="O210" s="84"/>
      <c r="P210" s="84"/>
      <c r="Q210" s="84"/>
      <c r="R210" s="84"/>
      <c r="S210" s="84"/>
      <c r="T210" s="85"/>
      <c r="AT210" s="18" t="s">
        <v>174</v>
      </c>
      <c r="AU210" s="18" t="s">
        <v>85</v>
      </c>
    </row>
    <row r="211" s="12" customFormat="1">
      <c r="B211" s="236"/>
      <c r="C211" s="237"/>
      <c r="D211" s="233" t="s">
        <v>176</v>
      </c>
      <c r="E211" s="238" t="s">
        <v>19</v>
      </c>
      <c r="F211" s="239" t="s">
        <v>318</v>
      </c>
      <c r="G211" s="237"/>
      <c r="H211" s="238" t="s">
        <v>19</v>
      </c>
      <c r="I211" s="240"/>
      <c r="J211" s="237"/>
      <c r="K211" s="237"/>
      <c r="L211" s="241"/>
      <c r="M211" s="242"/>
      <c r="N211" s="243"/>
      <c r="O211" s="243"/>
      <c r="P211" s="243"/>
      <c r="Q211" s="243"/>
      <c r="R211" s="243"/>
      <c r="S211" s="243"/>
      <c r="T211" s="244"/>
      <c r="AT211" s="245" t="s">
        <v>176</v>
      </c>
      <c r="AU211" s="245" t="s">
        <v>85</v>
      </c>
      <c r="AV211" s="12" t="s">
        <v>83</v>
      </c>
      <c r="AW211" s="12" t="s">
        <v>37</v>
      </c>
      <c r="AX211" s="12" t="s">
        <v>76</v>
      </c>
      <c r="AY211" s="245" t="s">
        <v>165</v>
      </c>
    </row>
    <row r="212" s="13" customFormat="1">
      <c r="B212" s="246"/>
      <c r="C212" s="247"/>
      <c r="D212" s="233" t="s">
        <v>176</v>
      </c>
      <c r="E212" s="248" t="s">
        <v>19</v>
      </c>
      <c r="F212" s="249" t="s">
        <v>1093</v>
      </c>
      <c r="G212" s="247"/>
      <c r="H212" s="250">
        <v>0.16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AT212" s="256" t="s">
        <v>176</v>
      </c>
      <c r="AU212" s="256" t="s">
        <v>85</v>
      </c>
      <c r="AV212" s="13" t="s">
        <v>85</v>
      </c>
      <c r="AW212" s="13" t="s">
        <v>37</v>
      </c>
      <c r="AX212" s="13" t="s">
        <v>76</v>
      </c>
      <c r="AY212" s="256" t="s">
        <v>165</v>
      </c>
    </row>
    <row r="213" s="14" customFormat="1">
      <c r="B213" s="257"/>
      <c r="C213" s="258"/>
      <c r="D213" s="233" t="s">
        <v>176</v>
      </c>
      <c r="E213" s="259" t="s">
        <v>19</v>
      </c>
      <c r="F213" s="260" t="s">
        <v>181</v>
      </c>
      <c r="G213" s="258"/>
      <c r="H213" s="261">
        <v>0.16</v>
      </c>
      <c r="I213" s="262"/>
      <c r="J213" s="258"/>
      <c r="K213" s="258"/>
      <c r="L213" s="263"/>
      <c r="M213" s="264"/>
      <c r="N213" s="265"/>
      <c r="O213" s="265"/>
      <c r="P213" s="265"/>
      <c r="Q213" s="265"/>
      <c r="R213" s="265"/>
      <c r="S213" s="265"/>
      <c r="T213" s="266"/>
      <c r="AT213" s="267" t="s">
        <v>176</v>
      </c>
      <c r="AU213" s="267" t="s">
        <v>85</v>
      </c>
      <c r="AV213" s="14" t="s">
        <v>172</v>
      </c>
      <c r="AW213" s="14" t="s">
        <v>37</v>
      </c>
      <c r="AX213" s="14" t="s">
        <v>83</v>
      </c>
      <c r="AY213" s="267" t="s">
        <v>165</v>
      </c>
    </row>
    <row r="214" s="1" customFormat="1" ht="16.5" customHeight="1">
      <c r="B214" s="39"/>
      <c r="C214" s="220" t="s">
        <v>321</v>
      </c>
      <c r="D214" s="220" t="s">
        <v>167</v>
      </c>
      <c r="E214" s="221" t="s">
        <v>1094</v>
      </c>
      <c r="F214" s="222" t="s">
        <v>1095</v>
      </c>
      <c r="G214" s="223" t="s">
        <v>324</v>
      </c>
      <c r="H214" s="224">
        <v>6</v>
      </c>
      <c r="I214" s="225"/>
      <c r="J214" s="226">
        <f>ROUND(I214*H214,2)</f>
        <v>0</v>
      </c>
      <c r="K214" s="222" t="s">
        <v>171</v>
      </c>
      <c r="L214" s="44"/>
      <c r="M214" s="227" t="s">
        <v>19</v>
      </c>
      <c r="N214" s="228" t="s">
        <v>47</v>
      </c>
      <c r="O214" s="84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AR214" s="231" t="s">
        <v>172</v>
      </c>
      <c r="AT214" s="231" t="s">
        <v>167</v>
      </c>
      <c r="AU214" s="231" t="s">
        <v>85</v>
      </c>
      <c r="AY214" s="18" t="s">
        <v>165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8" t="s">
        <v>83</v>
      </c>
      <c r="BK214" s="232">
        <f>ROUND(I214*H214,2)</f>
        <v>0</v>
      </c>
      <c r="BL214" s="18" t="s">
        <v>172</v>
      </c>
      <c r="BM214" s="231" t="s">
        <v>1096</v>
      </c>
    </row>
    <row r="215" s="1" customFormat="1">
      <c r="B215" s="39"/>
      <c r="C215" s="40"/>
      <c r="D215" s="233" t="s">
        <v>174</v>
      </c>
      <c r="E215" s="40"/>
      <c r="F215" s="234" t="s">
        <v>1097</v>
      </c>
      <c r="G215" s="40"/>
      <c r="H215" s="40"/>
      <c r="I215" s="146"/>
      <c r="J215" s="40"/>
      <c r="K215" s="40"/>
      <c r="L215" s="44"/>
      <c r="M215" s="235"/>
      <c r="N215" s="84"/>
      <c r="O215" s="84"/>
      <c r="P215" s="84"/>
      <c r="Q215" s="84"/>
      <c r="R215" s="84"/>
      <c r="S215" s="84"/>
      <c r="T215" s="85"/>
      <c r="AT215" s="18" t="s">
        <v>174</v>
      </c>
      <c r="AU215" s="18" t="s">
        <v>85</v>
      </c>
    </row>
    <row r="216" s="12" customFormat="1">
      <c r="B216" s="236"/>
      <c r="C216" s="237"/>
      <c r="D216" s="233" t="s">
        <v>176</v>
      </c>
      <c r="E216" s="238" t="s">
        <v>19</v>
      </c>
      <c r="F216" s="239" t="s">
        <v>1098</v>
      </c>
      <c r="G216" s="237"/>
      <c r="H216" s="238" t="s">
        <v>19</v>
      </c>
      <c r="I216" s="240"/>
      <c r="J216" s="237"/>
      <c r="K216" s="237"/>
      <c r="L216" s="241"/>
      <c r="M216" s="242"/>
      <c r="N216" s="243"/>
      <c r="O216" s="243"/>
      <c r="P216" s="243"/>
      <c r="Q216" s="243"/>
      <c r="R216" s="243"/>
      <c r="S216" s="243"/>
      <c r="T216" s="244"/>
      <c r="AT216" s="245" t="s">
        <v>176</v>
      </c>
      <c r="AU216" s="245" t="s">
        <v>85</v>
      </c>
      <c r="AV216" s="12" t="s">
        <v>83</v>
      </c>
      <c r="AW216" s="12" t="s">
        <v>37</v>
      </c>
      <c r="AX216" s="12" t="s">
        <v>76</v>
      </c>
      <c r="AY216" s="245" t="s">
        <v>165</v>
      </c>
    </row>
    <row r="217" s="13" customFormat="1">
      <c r="B217" s="246"/>
      <c r="C217" s="247"/>
      <c r="D217" s="233" t="s">
        <v>176</v>
      </c>
      <c r="E217" s="248" t="s">
        <v>19</v>
      </c>
      <c r="F217" s="249" t="s">
        <v>210</v>
      </c>
      <c r="G217" s="247"/>
      <c r="H217" s="250">
        <v>6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AT217" s="256" t="s">
        <v>176</v>
      </c>
      <c r="AU217" s="256" t="s">
        <v>85</v>
      </c>
      <c r="AV217" s="13" t="s">
        <v>85</v>
      </c>
      <c r="AW217" s="13" t="s">
        <v>37</v>
      </c>
      <c r="AX217" s="13" t="s">
        <v>76</v>
      </c>
      <c r="AY217" s="256" t="s">
        <v>165</v>
      </c>
    </row>
    <row r="218" s="14" customFormat="1">
      <c r="B218" s="257"/>
      <c r="C218" s="258"/>
      <c r="D218" s="233" t="s">
        <v>176</v>
      </c>
      <c r="E218" s="259" t="s">
        <v>19</v>
      </c>
      <c r="F218" s="260" t="s">
        <v>181</v>
      </c>
      <c r="G218" s="258"/>
      <c r="H218" s="261">
        <v>6</v>
      </c>
      <c r="I218" s="262"/>
      <c r="J218" s="258"/>
      <c r="K218" s="258"/>
      <c r="L218" s="263"/>
      <c r="M218" s="264"/>
      <c r="N218" s="265"/>
      <c r="O218" s="265"/>
      <c r="P218" s="265"/>
      <c r="Q218" s="265"/>
      <c r="R218" s="265"/>
      <c r="S218" s="265"/>
      <c r="T218" s="266"/>
      <c r="AT218" s="267" t="s">
        <v>176</v>
      </c>
      <c r="AU218" s="267" t="s">
        <v>85</v>
      </c>
      <c r="AV218" s="14" t="s">
        <v>172</v>
      </c>
      <c r="AW218" s="14" t="s">
        <v>37</v>
      </c>
      <c r="AX218" s="14" t="s">
        <v>83</v>
      </c>
      <c r="AY218" s="267" t="s">
        <v>165</v>
      </c>
    </row>
    <row r="219" s="1" customFormat="1" ht="16.5" customHeight="1">
      <c r="B219" s="39"/>
      <c r="C219" s="220" t="s">
        <v>328</v>
      </c>
      <c r="D219" s="220" t="s">
        <v>167</v>
      </c>
      <c r="E219" s="221" t="s">
        <v>1099</v>
      </c>
      <c r="F219" s="222" t="s">
        <v>1100</v>
      </c>
      <c r="G219" s="223" t="s">
        <v>324</v>
      </c>
      <c r="H219" s="224">
        <v>6</v>
      </c>
      <c r="I219" s="225"/>
      <c r="J219" s="226">
        <f>ROUND(I219*H219,2)</f>
        <v>0</v>
      </c>
      <c r="K219" s="222" t="s">
        <v>171</v>
      </c>
      <c r="L219" s="44"/>
      <c r="M219" s="227" t="s">
        <v>19</v>
      </c>
      <c r="N219" s="228" t="s">
        <v>47</v>
      </c>
      <c r="O219" s="84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AR219" s="231" t="s">
        <v>172</v>
      </c>
      <c r="AT219" s="231" t="s">
        <v>167</v>
      </c>
      <c r="AU219" s="231" t="s">
        <v>85</v>
      </c>
      <c r="AY219" s="18" t="s">
        <v>165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8" t="s">
        <v>83</v>
      </c>
      <c r="BK219" s="232">
        <f>ROUND(I219*H219,2)</f>
        <v>0</v>
      </c>
      <c r="BL219" s="18" t="s">
        <v>172</v>
      </c>
      <c r="BM219" s="231" t="s">
        <v>1101</v>
      </c>
    </row>
    <row r="220" s="1" customFormat="1">
      <c r="B220" s="39"/>
      <c r="C220" s="40"/>
      <c r="D220" s="233" t="s">
        <v>174</v>
      </c>
      <c r="E220" s="40"/>
      <c r="F220" s="234" t="s">
        <v>1102</v>
      </c>
      <c r="G220" s="40"/>
      <c r="H220" s="40"/>
      <c r="I220" s="146"/>
      <c r="J220" s="40"/>
      <c r="K220" s="40"/>
      <c r="L220" s="44"/>
      <c r="M220" s="235"/>
      <c r="N220" s="84"/>
      <c r="O220" s="84"/>
      <c r="P220" s="84"/>
      <c r="Q220" s="84"/>
      <c r="R220" s="84"/>
      <c r="S220" s="84"/>
      <c r="T220" s="85"/>
      <c r="AT220" s="18" t="s">
        <v>174</v>
      </c>
      <c r="AU220" s="18" t="s">
        <v>85</v>
      </c>
    </row>
    <row r="221" s="12" customFormat="1">
      <c r="B221" s="236"/>
      <c r="C221" s="237"/>
      <c r="D221" s="233" t="s">
        <v>176</v>
      </c>
      <c r="E221" s="238" t="s">
        <v>19</v>
      </c>
      <c r="F221" s="239" t="s">
        <v>1103</v>
      </c>
      <c r="G221" s="237"/>
      <c r="H221" s="238" t="s">
        <v>19</v>
      </c>
      <c r="I221" s="240"/>
      <c r="J221" s="237"/>
      <c r="K221" s="237"/>
      <c r="L221" s="241"/>
      <c r="M221" s="242"/>
      <c r="N221" s="243"/>
      <c r="O221" s="243"/>
      <c r="P221" s="243"/>
      <c r="Q221" s="243"/>
      <c r="R221" s="243"/>
      <c r="S221" s="243"/>
      <c r="T221" s="244"/>
      <c r="AT221" s="245" t="s">
        <v>176</v>
      </c>
      <c r="AU221" s="245" t="s">
        <v>85</v>
      </c>
      <c r="AV221" s="12" t="s">
        <v>83</v>
      </c>
      <c r="AW221" s="12" t="s">
        <v>37</v>
      </c>
      <c r="AX221" s="12" t="s">
        <v>76</v>
      </c>
      <c r="AY221" s="245" t="s">
        <v>165</v>
      </c>
    </row>
    <row r="222" s="13" customFormat="1">
      <c r="B222" s="246"/>
      <c r="C222" s="247"/>
      <c r="D222" s="233" t="s">
        <v>176</v>
      </c>
      <c r="E222" s="248" t="s">
        <v>19</v>
      </c>
      <c r="F222" s="249" t="s">
        <v>210</v>
      </c>
      <c r="G222" s="247"/>
      <c r="H222" s="250">
        <v>6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AT222" s="256" t="s">
        <v>176</v>
      </c>
      <c r="AU222" s="256" t="s">
        <v>85</v>
      </c>
      <c r="AV222" s="13" t="s">
        <v>85</v>
      </c>
      <c r="AW222" s="13" t="s">
        <v>37</v>
      </c>
      <c r="AX222" s="13" t="s">
        <v>76</v>
      </c>
      <c r="AY222" s="256" t="s">
        <v>165</v>
      </c>
    </row>
    <row r="223" s="14" customFormat="1">
      <c r="B223" s="257"/>
      <c r="C223" s="258"/>
      <c r="D223" s="233" t="s">
        <v>176</v>
      </c>
      <c r="E223" s="259" t="s">
        <v>19</v>
      </c>
      <c r="F223" s="260" t="s">
        <v>181</v>
      </c>
      <c r="G223" s="258"/>
      <c r="H223" s="261">
        <v>6</v>
      </c>
      <c r="I223" s="262"/>
      <c r="J223" s="258"/>
      <c r="K223" s="258"/>
      <c r="L223" s="263"/>
      <c r="M223" s="264"/>
      <c r="N223" s="265"/>
      <c r="O223" s="265"/>
      <c r="P223" s="265"/>
      <c r="Q223" s="265"/>
      <c r="R223" s="265"/>
      <c r="S223" s="265"/>
      <c r="T223" s="266"/>
      <c r="AT223" s="267" t="s">
        <v>176</v>
      </c>
      <c r="AU223" s="267" t="s">
        <v>85</v>
      </c>
      <c r="AV223" s="14" t="s">
        <v>172</v>
      </c>
      <c r="AW223" s="14" t="s">
        <v>37</v>
      </c>
      <c r="AX223" s="14" t="s">
        <v>83</v>
      </c>
      <c r="AY223" s="267" t="s">
        <v>165</v>
      </c>
    </row>
    <row r="224" s="1" customFormat="1" ht="16.5" customHeight="1">
      <c r="B224" s="39"/>
      <c r="C224" s="220" t="s">
        <v>334</v>
      </c>
      <c r="D224" s="220" t="s">
        <v>167</v>
      </c>
      <c r="E224" s="221" t="s">
        <v>353</v>
      </c>
      <c r="F224" s="222" t="s">
        <v>354</v>
      </c>
      <c r="G224" s="223" t="s">
        <v>170</v>
      </c>
      <c r="H224" s="224">
        <v>8</v>
      </c>
      <c r="I224" s="225"/>
      <c r="J224" s="226">
        <f>ROUND(I224*H224,2)</f>
        <v>0</v>
      </c>
      <c r="K224" s="222" t="s">
        <v>171</v>
      </c>
      <c r="L224" s="44"/>
      <c r="M224" s="227" t="s">
        <v>19</v>
      </c>
      <c r="N224" s="228" t="s">
        <v>47</v>
      </c>
      <c r="O224" s="84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AR224" s="231" t="s">
        <v>172</v>
      </c>
      <c r="AT224" s="231" t="s">
        <v>167</v>
      </c>
      <c r="AU224" s="231" t="s">
        <v>85</v>
      </c>
      <c r="AY224" s="18" t="s">
        <v>165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8" t="s">
        <v>83</v>
      </c>
      <c r="BK224" s="232">
        <f>ROUND(I224*H224,2)</f>
        <v>0</v>
      </c>
      <c r="BL224" s="18" t="s">
        <v>172</v>
      </c>
      <c r="BM224" s="231" t="s">
        <v>1104</v>
      </c>
    </row>
    <row r="225" s="1" customFormat="1">
      <c r="B225" s="39"/>
      <c r="C225" s="40"/>
      <c r="D225" s="233" t="s">
        <v>174</v>
      </c>
      <c r="E225" s="40"/>
      <c r="F225" s="234" t="s">
        <v>356</v>
      </c>
      <c r="G225" s="40"/>
      <c r="H225" s="40"/>
      <c r="I225" s="146"/>
      <c r="J225" s="40"/>
      <c r="K225" s="40"/>
      <c r="L225" s="44"/>
      <c r="M225" s="235"/>
      <c r="N225" s="84"/>
      <c r="O225" s="84"/>
      <c r="P225" s="84"/>
      <c r="Q225" s="84"/>
      <c r="R225" s="84"/>
      <c r="S225" s="84"/>
      <c r="T225" s="85"/>
      <c r="AT225" s="18" t="s">
        <v>174</v>
      </c>
      <c r="AU225" s="18" t="s">
        <v>85</v>
      </c>
    </row>
    <row r="226" s="12" customFormat="1">
      <c r="B226" s="236"/>
      <c r="C226" s="237"/>
      <c r="D226" s="233" t="s">
        <v>176</v>
      </c>
      <c r="E226" s="238" t="s">
        <v>19</v>
      </c>
      <c r="F226" s="239" t="s">
        <v>357</v>
      </c>
      <c r="G226" s="237"/>
      <c r="H226" s="238" t="s">
        <v>19</v>
      </c>
      <c r="I226" s="240"/>
      <c r="J226" s="237"/>
      <c r="K226" s="237"/>
      <c r="L226" s="241"/>
      <c r="M226" s="242"/>
      <c r="N226" s="243"/>
      <c r="O226" s="243"/>
      <c r="P226" s="243"/>
      <c r="Q226" s="243"/>
      <c r="R226" s="243"/>
      <c r="S226" s="243"/>
      <c r="T226" s="244"/>
      <c r="AT226" s="245" t="s">
        <v>176</v>
      </c>
      <c r="AU226" s="245" t="s">
        <v>85</v>
      </c>
      <c r="AV226" s="12" t="s">
        <v>83</v>
      </c>
      <c r="AW226" s="12" t="s">
        <v>37</v>
      </c>
      <c r="AX226" s="12" t="s">
        <v>76</v>
      </c>
      <c r="AY226" s="245" t="s">
        <v>165</v>
      </c>
    </row>
    <row r="227" s="13" customFormat="1">
      <c r="B227" s="246"/>
      <c r="C227" s="247"/>
      <c r="D227" s="233" t="s">
        <v>176</v>
      </c>
      <c r="E227" s="248" t="s">
        <v>19</v>
      </c>
      <c r="F227" s="249" t="s">
        <v>224</v>
      </c>
      <c r="G227" s="247"/>
      <c r="H227" s="250">
        <v>8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AT227" s="256" t="s">
        <v>176</v>
      </c>
      <c r="AU227" s="256" t="s">
        <v>85</v>
      </c>
      <c r="AV227" s="13" t="s">
        <v>85</v>
      </c>
      <c r="AW227" s="13" t="s">
        <v>37</v>
      </c>
      <c r="AX227" s="13" t="s">
        <v>76</v>
      </c>
      <c r="AY227" s="256" t="s">
        <v>165</v>
      </c>
    </row>
    <row r="228" s="14" customFormat="1">
      <c r="B228" s="257"/>
      <c r="C228" s="258"/>
      <c r="D228" s="233" t="s">
        <v>176</v>
      </c>
      <c r="E228" s="259" t="s">
        <v>19</v>
      </c>
      <c r="F228" s="260" t="s">
        <v>181</v>
      </c>
      <c r="G228" s="258"/>
      <c r="H228" s="261">
        <v>8</v>
      </c>
      <c r="I228" s="262"/>
      <c r="J228" s="258"/>
      <c r="K228" s="258"/>
      <c r="L228" s="263"/>
      <c r="M228" s="264"/>
      <c r="N228" s="265"/>
      <c r="O228" s="265"/>
      <c r="P228" s="265"/>
      <c r="Q228" s="265"/>
      <c r="R228" s="265"/>
      <c r="S228" s="265"/>
      <c r="T228" s="266"/>
      <c r="AT228" s="267" t="s">
        <v>176</v>
      </c>
      <c r="AU228" s="267" t="s">
        <v>85</v>
      </c>
      <c r="AV228" s="14" t="s">
        <v>172</v>
      </c>
      <c r="AW228" s="14" t="s">
        <v>37</v>
      </c>
      <c r="AX228" s="14" t="s">
        <v>83</v>
      </c>
      <c r="AY228" s="267" t="s">
        <v>165</v>
      </c>
    </row>
    <row r="229" s="1" customFormat="1" ht="16.5" customHeight="1">
      <c r="B229" s="39"/>
      <c r="C229" s="220" t="s">
        <v>340</v>
      </c>
      <c r="D229" s="220" t="s">
        <v>167</v>
      </c>
      <c r="E229" s="221" t="s">
        <v>1105</v>
      </c>
      <c r="F229" s="222" t="s">
        <v>1106</v>
      </c>
      <c r="G229" s="223" t="s">
        <v>324</v>
      </c>
      <c r="H229" s="224">
        <v>6</v>
      </c>
      <c r="I229" s="225"/>
      <c r="J229" s="226">
        <f>ROUND(I229*H229,2)</f>
        <v>0</v>
      </c>
      <c r="K229" s="222" t="s">
        <v>171</v>
      </c>
      <c r="L229" s="44"/>
      <c r="M229" s="227" t="s">
        <v>19</v>
      </c>
      <c r="N229" s="228" t="s">
        <v>47</v>
      </c>
      <c r="O229" s="84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AR229" s="231" t="s">
        <v>172</v>
      </c>
      <c r="AT229" s="231" t="s">
        <v>167</v>
      </c>
      <c r="AU229" s="231" t="s">
        <v>85</v>
      </c>
      <c r="AY229" s="18" t="s">
        <v>165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8" t="s">
        <v>83</v>
      </c>
      <c r="BK229" s="232">
        <f>ROUND(I229*H229,2)</f>
        <v>0</v>
      </c>
      <c r="BL229" s="18" t="s">
        <v>172</v>
      </c>
      <c r="BM229" s="231" t="s">
        <v>1107</v>
      </c>
    </row>
    <row r="230" s="1" customFormat="1">
      <c r="B230" s="39"/>
      <c r="C230" s="40"/>
      <c r="D230" s="233" t="s">
        <v>174</v>
      </c>
      <c r="E230" s="40"/>
      <c r="F230" s="234" t="s">
        <v>1108</v>
      </c>
      <c r="G230" s="40"/>
      <c r="H230" s="40"/>
      <c r="I230" s="146"/>
      <c r="J230" s="40"/>
      <c r="K230" s="40"/>
      <c r="L230" s="44"/>
      <c r="M230" s="235"/>
      <c r="N230" s="84"/>
      <c r="O230" s="84"/>
      <c r="P230" s="84"/>
      <c r="Q230" s="84"/>
      <c r="R230" s="84"/>
      <c r="S230" s="84"/>
      <c r="T230" s="85"/>
      <c r="AT230" s="18" t="s">
        <v>174</v>
      </c>
      <c r="AU230" s="18" t="s">
        <v>85</v>
      </c>
    </row>
    <row r="231" s="12" customFormat="1">
      <c r="B231" s="236"/>
      <c r="C231" s="237"/>
      <c r="D231" s="233" t="s">
        <v>176</v>
      </c>
      <c r="E231" s="238" t="s">
        <v>19</v>
      </c>
      <c r="F231" s="239" t="s">
        <v>1109</v>
      </c>
      <c r="G231" s="237"/>
      <c r="H231" s="238" t="s">
        <v>19</v>
      </c>
      <c r="I231" s="240"/>
      <c r="J231" s="237"/>
      <c r="K231" s="237"/>
      <c r="L231" s="241"/>
      <c r="M231" s="242"/>
      <c r="N231" s="243"/>
      <c r="O231" s="243"/>
      <c r="P231" s="243"/>
      <c r="Q231" s="243"/>
      <c r="R231" s="243"/>
      <c r="S231" s="243"/>
      <c r="T231" s="244"/>
      <c r="AT231" s="245" t="s">
        <v>176</v>
      </c>
      <c r="AU231" s="245" t="s">
        <v>85</v>
      </c>
      <c r="AV231" s="12" t="s">
        <v>83</v>
      </c>
      <c r="AW231" s="12" t="s">
        <v>37</v>
      </c>
      <c r="AX231" s="12" t="s">
        <v>76</v>
      </c>
      <c r="AY231" s="245" t="s">
        <v>165</v>
      </c>
    </row>
    <row r="232" s="13" customFormat="1">
      <c r="B232" s="246"/>
      <c r="C232" s="247"/>
      <c r="D232" s="233" t="s">
        <v>176</v>
      </c>
      <c r="E232" s="248" t="s">
        <v>19</v>
      </c>
      <c r="F232" s="249" t="s">
        <v>210</v>
      </c>
      <c r="G232" s="247"/>
      <c r="H232" s="250">
        <v>6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AT232" s="256" t="s">
        <v>176</v>
      </c>
      <c r="AU232" s="256" t="s">
        <v>85</v>
      </c>
      <c r="AV232" s="13" t="s">
        <v>85</v>
      </c>
      <c r="AW232" s="13" t="s">
        <v>37</v>
      </c>
      <c r="AX232" s="13" t="s">
        <v>76</v>
      </c>
      <c r="AY232" s="256" t="s">
        <v>165</v>
      </c>
    </row>
    <row r="233" s="14" customFormat="1">
      <c r="B233" s="257"/>
      <c r="C233" s="258"/>
      <c r="D233" s="233" t="s">
        <v>176</v>
      </c>
      <c r="E233" s="259" t="s">
        <v>19</v>
      </c>
      <c r="F233" s="260" t="s">
        <v>181</v>
      </c>
      <c r="G233" s="258"/>
      <c r="H233" s="261">
        <v>6</v>
      </c>
      <c r="I233" s="262"/>
      <c r="J233" s="258"/>
      <c r="K233" s="258"/>
      <c r="L233" s="263"/>
      <c r="M233" s="264"/>
      <c r="N233" s="265"/>
      <c r="O233" s="265"/>
      <c r="P233" s="265"/>
      <c r="Q233" s="265"/>
      <c r="R233" s="265"/>
      <c r="S233" s="265"/>
      <c r="T233" s="266"/>
      <c r="AT233" s="267" t="s">
        <v>176</v>
      </c>
      <c r="AU233" s="267" t="s">
        <v>85</v>
      </c>
      <c r="AV233" s="14" t="s">
        <v>172</v>
      </c>
      <c r="AW233" s="14" t="s">
        <v>37</v>
      </c>
      <c r="AX233" s="14" t="s">
        <v>83</v>
      </c>
      <c r="AY233" s="267" t="s">
        <v>165</v>
      </c>
    </row>
    <row r="234" s="1" customFormat="1" ht="16.5" customHeight="1">
      <c r="B234" s="39"/>
      <c r="C234" s="220" t="s">
        <v>346</v>
      </c>
      <c r="D234" s="220" t="s">
        <v>167</v>
      </c>
      <c r="E234" s="221" t="s">
        <v>365</v>
      </c>
      <c r="F234" s="222" t="s">
        <v>366</v>
      </c>
      <c r="G234" s="223" t="s">
        <v>324</v>
      </c>
      <c r="H234" s="224">
        <v>6</v>
      </c>
      <c r="I234" s="225"/>
      <c r="J234" s="226">
        <f>ROUND(I234*H234,2)</f>
        <v>0</v>
      </c>
      <c r="K234" s="222" t="s">
        <v>367</v>
      </c>
      <c r="L234" s="44"/>
      <c r="M234" s="227" t="s">
        <v>19</v>
      </c>
      <c r="N234" s="228" t="s">
        <v>47</v>
      </c>
      <c r="O234" s="84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AR234" s="231" t="s">
        <v>172</v>
      </c>
      <c r="AT234" s="231" t="s">
        <v>167</v>
      </c>
      <c r="AU234" s="231" t="s">
        <v>85</v>
      </c>
      <c r="AY234" s="18" t="s">
        <v>165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8" t="s">
        <v>83</v>
      </c>
      <c r="BK234" s="232">
        <f>ROUND(I234*H234,2)</f>
        <v>0</v>
      </c>
      <c r="BL234" s="18" t="s">
        <v>172</v>
      </c>
      <c r="BM234" s="231" t="s">
        <v>1110</v>
      </c>
    </row>
    <row r="235" s="1" customFormat="1">
      <c r="B235" s="39"/>
      <c r="C235" s="40"/>
      <c r="D235" s="233" t="s">
        <v>174</v>
      </c>
      <c r="E235" s="40"/>
      <c r="F235" s="234" t="s">
        <v>366</v>
      </c>
      <c r="G235" s="40"/>
      <c r="H235" s="40"/>
      <c r="I235" s="146"/>
      <c r="J235" s="40"/>
      <c r="K235" s="40"/>
      <c r="L235" s="44"/>
      <c r="M235" s="235"/>
      <c r="N235" s="84"/>
      <c r="O235" s="84"/>
      <c r="P235" s="84"/>
      <c r="Q235" s="84"/>
      <c r="R235" s="84"/>
      <c r="S235" s="84"/>
      <c r="T235" s="85"/>
      <c r="AT235" s="18" t="s">
        <v>174</v>
      </c>
      <c r="AU235" s="18" t="s">
        <v>85</v>
      </c>
    </row>
    <row r="236" s="1" customFormat="1">
      <c r="B236" s="39"/>
      <c r="C236" s="40"/>
      <c r="D236" s="233" t="s">
        <v>369</v>
      </c>
      <c r="E236" s="40"/>
      <c r="F236" s="278" t="s">
        <v>370</v>
      </c>
      <c r="G236" s="40"/>
      <c r="H236" s="40"/>
      <c r="I236" s="146"/>
      <c r="J236" s="40"/>
      <c r="K236" s="40"/>
      <c r="L236" s="44"/>
      <c r="M236" s="235"/>
      <c r="N236" s="84"/>
      <c r="O236" s="84"/>
      <c r="P236" s="84"/>
      <c r="Q236" s="84"/>
      <c r="R236" s="84"/>
      <c r="S236" s="84"/>
      <c r="T236" s="85"/>
      <c r="AT236" s="18" t="s">
        <v>369</v>
      </c>
      <c r="AU236" s="18" t="s">
        <v>85</v>
      </c>
    </row>
    <row r="237" s="12" customFormat="1">
      <c r="B237" s="236"/>
      <c r="C237" s="237"/>
      <c r="D237" s="233" t="s">
        <v>176</v>
      </c>
      <c r="E237" s="238" t="s">
        <v>19</v>
      </c>
      <c r="F237" s="239" t="s">
        <v>1111</v>
      </c>
      <c r="G237" s="237"/>
      <c r="H237" s="238" t="s">
        <v>19</v>
      </c>
      <c r="I237" s="240"/>
      <c r="J237" s="237"/>
      <c r="K237" s="237"/>
      <c r="L237" s="241"/>
      <c r="M237" s="242"/>
      <c r="N237" s="243"/>
      <c r="O237" s="243"/>
      <c r="P237" s="243"/>
      <c r="Q237" s="243"/>
      <c r="R237" s="243"/>
      <c r="S237" s="243"/>
      <c r="T237" s="244"/>
      <c r="AT237" s="245" t="s">
        <v>176</v>
      </c>
      <c r="AU237" s="245" t="s">
        <v>85</v>
      </c>
      <c r="AV237" s="12" t="s">
        <v>83</v>
      </c>
      <c r="AW237" s="12" t="s">
        <v>37</v>
      </c>
      <c r="AX237" s="12" t="s">
        <v>76</v>
      </c>
      <c r="AY237" s="245" t="s">
        <v>165</v>
      </c>
    </row>
    <row r="238" s="13" customFormat="1">
      <c r="B238" s="246"/>
      <c r="C238" s="247"/>
      <c r="D238" s="233" t="s">
        <v>176</v>
      </c>
      <c r="E238" s="248" t="s">
        <v>19</v>
      </c>
      <c r="F238" s="249" t="s">
        <v>210</v>
      </c>
      <c r="G238" s="247"/>
      <c r="H238" s="250">
        <v>6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AT238" s="256" t="s">
        <v>176</v>
      </c>
      <c r="AU238" s="256" t="s">
        <v>85</v>
      </c>
      <c r="AV238" s="13" t="s">
        <v>85</v>
      </c>
      <c r="AW238" s="13" t="s">
        <v>37</v>
      </c>
      <c r="AX238" s="13" t="s">
        <v>76</v>
      </c>
      <c r="AY238" s="256" t="s">
        <v>165</v>
      </c>
    </row>
    <row r="239" s="14" customFormat="1">
      <c r="B239" s="257"/>
      <c r="C239" s="258"/>
      <c r="D239" s="233" t="s">
        <v>176</v>
      </c>
      <c r="E239" s="259" t="s">
        <v>19</v>
      </c>
      <c r="F239" s="260" t="s">
        <v>181</v>
      </c>
      <c r="G239" s="258"/>
      <c r="H239" s="261">
        <v>6</v>
      </c>
      <c r="I239" s="262"/>
      <c r="J239" s="258"/>
      <c r="K239" s="258"/>
      <c r="L239" s="263"/>
      <c r="M239" s="264"/>
      <c r="N239" s="265"/>
      <c r="O239" s="265"/>
      <c r="P239" s="265"/>
      <c r="Q239" s="265"/>
      <c r="R239" s="265"/>
      <c r="S239" s="265"/>
      <c r="T239" s="266"/>
      <c r="AT239" s="267" t="s">
        <v>176</v>
      </c>
      <c r="AU239" s="267" t="s">
        <v>85</v>
      </c>
      <c r="AV239" s="14" t="s">
        <v>172</v>
      </c>
      <c r="AW239" s="14" t="s">
        <v>37</v>
      </c>
      <c r="AX239" s="14" t="s">
        <v>83</v>
      </c>
      <c r="AY239" s="267" t="s">
        <v>165</v>
      </c>
    </row>
    <row r="240" s="11" customFormat="1" ht="22.8" customHeight="1">
      <c r="B240" s="204"/>
      <c r="C240" s="205"/>
      <c r="D240" s="206" t="s">
        <v>75</v>
      </c>
      <c r="E240" s="218" t="s">
        <v>202</v>
      </c>
      <c r="F240" s="218" t="s">
        <v>445</v>
      </c>
      <c r="G240" s="205"/>
      <c r="H240" s="205"/>
      <c r="I240" s="208"/>
      <c r="J240" s="219">
        <f>BK240</f>
        <v>0</v>
      </c>
      <c r="K240" s="205"/>
      <c r="L240" s="210"/>
      <c r="M240" s="211"/>
      <c r="N240" s="212"/>
      <c r="O240" s="212"/>
      <c r="P240" s="213">
        <f>SUM(P241:P297)</f>
        <v>0</v>
      </c>
      <c r="Q240" s="212"/>
      <c r="R240" s="213">
        <f>SUM(R241:R297)</f>
        <v>63.363917000000001</v>
      </c>
      <c r="S240" s="212"/>
      <c r="T240" s="214">
        <f>SUM(T241:T297)</f>
        <v>0</v>
      </c>
      <c r="AR240" s="215" t="s">
        <v>83</v>
      </c>
      <c r="AT240" s="216" t="s">
        <v>75</v>
      </c>
      <c r="AU240" s="216" t="s">
        <v>83</v>
      </c>
      <c r="AY240" s="215" t="s">
        <v>165</v>
      </c>
      <c r="BK240" s="217">
        <f>SUM(BK241:BK297)</f>
        <v>0</v>
      </c>
    </row>
    <row r="241" s="1" customFormat="1" ht="16.5" customHeight="1">
      <c r="B241" s="39"/>
      <c r="C241" s="220" t="s">
        <v>352</v>
      </c>
      <c r="D241" s="220" t="s">
        <v>167</v>
      </c>
      <c r="E241" s="221" t="s">
        <v>447</v>
      </c>
      <c r="F241" s="222" t="s">
        <v>448</v>
      </c>
      <c r="G241" s="223" t="s">
        <v>170</v>
      </c>
      <c r="H241" s="224">
        <v>25.399999999999999</v>
      </c>
      <c r="I241" s="225"/>
      <c r="J241" s="226">
        <f>ROUND(I241*H241,2)</f>
        <v>0</v>
      </c>
      <c r="K241" s="222" t="s">
        <v>171</v>
      </c>
      <c r="L241" s="44"/>
      <c r="M241" s="227" t="s">
        <v>19</v>
      </c>
      <c r="N241" s="228" t="s">
        <v>47</v>
      </c>
      <c r="O241" s="84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AR241" s="231" t="s">
        <v>172</v>
      </c>
      <c r="AT241" s="231" t="s">
        <v>167</v>
      </c>
      <c r="AU241" s="231" t="s">
        <v>85</v>
      </c>
      <c r="AY241" s="18" t="s">
        <v>165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8" t="s">
        <v>83</v>
      </c>
      <c r="BK241" s="232">
        <f>ROUND(I241*H241,2)</f>
        <v>0</v>
      </c>
      <c r="BL241" s="18" t="s">
        <v>172</v>
      </c>
      <c r="BM241" s="231" t="s">
        <v>1112</v>
      </c>
    </row>
    <row r="242" s="1" customFormat="1">
      <c r="B242" s="39"/>
      <c r="C242" s="40"/>
      <c r="D242" s="233" t="s">
        <v>174</v>
      </c>
      <c r="E242" s="40"/>
      <c r="F242" s="234" t="s">
        <v>450</v>
      </c>
      <c r="G242" s="40"/>
      <c r="H242" s="40"/>
      <c r="I242" s="146"/>
      <c r="J242" s="40"/>
      <c r="K242" s="40"/>
      <c r="L242" s="44"/>
      <c r="M242" s="235"/>
      <c r="N242" s="84"/>
      <c r="O242" s="84"/>
      <c r="P242" s="84"/>
      <c r="Q242" s="84"/>
      <c r="R242" s="84"/>
      <c r="S242" s="84"/>
      <c r="T242" s="85"/>
      <c r="AT242" s="18" t="s">
        <v>174</v>
      </c>
      <c r="AU242" s="18" t="s">
        <v>85</v>
      </c>
    </row>
    <row r="243" s="12" customFormat="1">
      <c r="B243" s="236"/>
      <c r="C243" s="237"/>
      <c r="D243" s="233" t="s">
        <v>176</v>
      </c>
      <c r="E243" s="238" t="s">
        <v>19</v>
      </c>
      <c r="F243" s="239" t="s">
        <v>451</v>
      </c>
      <c r="G243" s="237"/>
      <c r="H243" s="238" t="s">
        <v>19</v>
      </c>
      <c r="I243" s="240"/>
      <c r="J243" s="237"/>
      <c r="K243" s="237"/>
      <c r="L243" s="241"/>
      <c r="M243" s="242"/>
      <c r="N243" s="243"/>
      <c r="O243" s="243"/>
      <c r="P243" s="243"/>
      <c r="Q243" s="243"/>
      <c r="R243" s="243"/>
      <c r="S243" s="243"/>
      <c r="T243" s="244"/>
      <c r="AT243" s="245" t="s">
        <v>176</v>
      </c>
      <c r="AU243" s="245" t="s">
        <v>85</v>
      </c>
      <c r="AV243" s="12" t="s">
        <v>83</v>
      </c>
      <c r="AW243" s="12" t="s">
        <v>37</v>
      </c>
      <c r="AX243" s="12" t="s">
        <v>76</v>
      </c>
      <c r="AY243" s="245" t="s">
        <v>165</v>
      </c>
    </row>
    <row r="244" s="13" customFormat="1">
      <c r="B244" s="246"/>
      <c r="C244" s="247"/>
      <c r="D244" s="233" t="s">
        <v>176</v>
      </c>
      <c r="E244" s="248" t="s">
        <v>19</v>
      </c>
      <c r="F244" s="249" t="s">
        <v>1113</v>
      </c>
      <c r="G244" s="247"/>
      <c r="H244" s="250">
        <v>13.199999999999999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AT244" s="256" t="s">
        <v>176</v>
      </c>
      <c r="AU244" s="256" t="s">
        <v>85</v>
      </c>
      <c r="AV244" s="13" t="s">
        <v>85</v>
      </c>
      <c r="AW244" s="13" t="s">
        <v>37</v>
      </c>
      <c r="AX244" s="13" t="s">
        <v>76</v>
      </c>
      <c r="AY244" s="256" t="s">
        <v>165</v>
      </c>
    </row>
    <row r="245" s="12" customFormat="1">
      <c r="B245" s="236"/>
      <c r="C245" s="237"/>
      <c r="D245" s="233" t="s">
        <v>176</v>
      </c>
      <c r="E245" s="238" t="s">
        <v>19</v>
      </c>
      <c r="F245" s="239" t="s">
        <v>452</v>
      </c>
      <c r="G245" s="237"/>
      <c r="H245" s="238" t="s">
        <v>19</v>
      </c>
      <c r="I245" s="240"/>
      <c r="J245" s="237"/>
      <c r="K245" s="237"/>
      <c r="L245" s="241"/>
      <c r="M245" s="242"/>
      <c r="N245" s="243"/>
      <c r="O245" s="243"/>
      <c r="P245" s="243"/>
      <c r="Q245" s="243"/>
      <c r="R245" s="243"/>
      <c r="S245" s="243"/>
      <c r="T245" s="244"/>
      <c r="AT245" s="245" t="s">
        <v>176</v>
      </c>
      <c r="AU245" s="245" t="s">
        <v>85</v>
      </c>
      <c r="AV245" s="12" t="s">
        <v>83</v>
      </c>
      <c r="AW245" s="12" t="s">
        <v>37</v>
      </c>
      <c r="AX245" s="12" t="s">
        <v>76</v>
      </c>
      <c r="AY245" s="245" t="s">
        <v>165</v>
      </c>
    </row>
    <row r="246" s="13" customFormat="1">
      <c r="B246" s="246"/>
      <c r="C246" s="247"/>
      <c r="D246" s="233" t="s">
        <v>176</v>
      </c>
      <c r="E246" s="248" t="s">
        <v>19</v>
      </c>
      <c r="F246" s="249" t="s">
        <v>1114</v>
      </c>
      <c r="G246" s="247"/>
      <c r="H246" s="250">
        <v>12.199999999999999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AT246" s="256" t="s">
        <v>176</v>
      </c>
      <c r="AU246" s="256" t="s">
        <v>85</v>
      </c>
      <c r="AV246" s="13" t="s">
        <v>85</v>
      </c>
      <c r="AW246" s="13" t="s">
        <v>37</v>
      </c>
      <c r="AX246" s="13" t="s">
        <v>76</v>
      </c>
      <c r="AY246" s="256" t="s">
        <v>165</v>
      </c>
    </row>
    <row r="247" s="14" customFormat="1">
      <c r="B247" s="257"/>
      <c r="C247" s="258"/>
      <c r="D247" s="233" t="s">
        <v>176</v>
      </c>
      <c r="E247" s="259" t="s">
        <v>19</v>
      </c>
      <c r="F247" s="260" t="s">
        <v>181</v>
      </c>
      <c r="G247" s="258"/>
      <c r="H247" s="261">
        <v>25.399999999999999</v>
      </c>
      <c r="I247" s="262"/>
      <c r="J247" s="258"/>
      <c r="K247" s="258"/>
      <c r="L247" s="263"/>
      <c r="M247" s="264"/>
      <c r="N247" s="265"/>
      <c r="O247" s="265"/>
      <c r="P247" s="265"/>
      <c r="Q247" s="265"/>
      <c r="R247" s="265"/>
      <c r="S247" s="265"/>
      <c r="T247" s="266"/>
      <c r="AT247" s="267" t="s">
        <v>176</v>
      </c>
      <c r="AU247" s="267" t="s">
        <v>85</v>
      </c>
      <c r="AV247" s="14" t="s">
        <v>172</v>
      </c>
      <c r="AW247" s="14" t="s">
        <v>37</v>
      </c>
      <c r="AX247" s="14" t="s">
        <v>83</v>
      </c>
      <c r="AY247" s="267" t="s">
        <v>165</v>
      </c>
    </row>
    <row r="248" s="1" customFormat="1" ht="16.5" customHeight="1">
      <c r="B248" s="39"/>
      <c r="C248" s="220" t="s">
        <v>358</v>
      </c>
      <c r="D248" s="220" t="s">
        <v>167</v>
      </c>
      <c r="E248" s="221" t="s">
        <v>682</v>
      </c>
      <c r="F248" s="222" t="s">
        <v>683</v>
      </c>
      <c r="G248" s="223" t="s">
        <v>170</v>
      </c>
      <c r="H248" s="224">
        <v>13.199999999999999</v>
      </c>
      <c r="I248" s="225"/>
      <c r="J248" s="226">
        <f>ROUND(I248*H248,2)</f>
        <v>0</v>
      </c>
      <c r="K248" s="222" t="s">
        <v>171</v>
      </c>
      <c r="L248" s="44"/>
      <c r="M248" s="227" t="s">
        <v>19</v>
      </c>
      <c r="N248" s="228" t="s">
        <v>47</v>
      </c>
      <c r="O248" s="84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AR248" s="231" t="s">
        <v>172</v>
      </c>
      <c r="AT248" s="231" t="s">
        <v>167</v>
      </c>
      <c r="AU248" s="231" t="s">
        <v>85</v>
      </c>
      <c r="AY248" s="18" t="s">
        <v>165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8" t="s">
        <v>83</v>
      </c>
      <c r="BK248" s="232">
        <f>ROUND(I248*H248,2)</f>
        <v>0</v>
      </c>
      <c r="BL248" s="18" t="s">
        <v>172</v>
      </c>
      <c r="BM248" s="231" t="s">
        <v>1115</v>
      </c>
    </row>
    <row r="249" s="1" customFormat="1">
      <c r="B249" s="39"/>
      <c r="C249" s="40"/>
      <c r="D249" s="233" t="s">
        <v>174</v>
      </c>
      <c r="E249" s="40"/>
      <c r="F249" s="234" t="s">
        <v>685</v>
      </c>
      <c r="G249" s="40"/>
      <c r="H249" s="40"/>
      <c r="I249" s="146"/>
      <c r="J249" s="40"/>
      <c r="K249" s="40"/>
      <c r="L249" s="44"/>
      <c r="M249" s="235"/>
      <c r="N249" s="84"/>
      <c r="O249" s="84"/>
      <c r="P249" s="84"/>
      <c r="Q249" s="84"/>
      <c r="R249" s="84"/>
      <c r="S249" s="84"/>
      <c r="T249" s="85"/>
      <c r="AT249" s="18" t="s">
        <v>174</v>
      </c>
      <c r="AU249" s="18" t="s">
        <v>85</v>
      </c>
    </row>
    <row r="250" s="12" customFormat="1">
      <c r="B250" s="236"/>
      <c r="C250" s="237"/>
      <c r="D250" s="233" t="s">
        <v>176</v>
      </c>
      <c r="E250" s="238" t="s">
        <v>19</v>
      </c>
      <c r="F250" s="239" t="s">
        <v>1116</v>
      </c>
      <c r="G250" s="237"/>
      <c r="H250" s="238" t="s">
        <v>19</v>
      </c>
      <c r="I250" s="240"/>
      <c r="J250" s="237"/>
      <c r="K250" s="237"/>
      <c r="L250" s="241"/>
      <c r="M250" s="242"/>
      <c r="N250" s="243"/>
      <c r="O250" s="243"/>
      <c r="P250" s="243"/>
      <c r="Q250" s="243"/>
      <c r="R250" s="243"/>
      <c r="S250" s="243"/>
      <c r="T250" s="244"/>
      <c r="AT250" s="245" t="s">
        <v>176</v>
      </c>
      <c r="AU250" s="245" t="s">
        <v>85</v>
      </c>
      <c r="AV250" s="12" t="s">
        <v>83</v>
      </c>
      <c r="AW250" s="12" t="s">
        <v>37</v>
      </c>
      <c r="AX250" s="12" t="s">
        <v>76</v>
      </c>
      <c r="AY250" s="245" t="s">
        <v>165</v>
      </c>
    </row>
    <row r="251" s="13" customFormat="1">
      <c r="B251" s="246"/>
      <c r="C251" s="247"/>
      <c r="D251" s="233" t="s">
        <v>176</v>
      </c>
      <c r="E251" s="248" t="s">
        <v>19</v>
      </c>
      <c r="F251" s="249" t="s">
        <v>1113</v>
      </c>
      <c r="G251" s="247"/>
      <c r="H251" s="250">
        <v>13.199999999999999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AT251" s="256" t="s">
        <v>176</v>
      </c>
      <c r="AU251" s="256" t="s">
        <v>85</v>
      </c>
      <c r="AV251" s="13" t="s">
        <v>85</v>
      </c>
      <c r="AW251" s="13" t="s">
        <v>37</v>
      </c>
      <c r="AX251" s="13" t="s">
        <v>76</v>
      </c>
      <c r="AY251" s="256" t="s">
        <v>165</v>
      </c>
    </row>
    <row r="252" s="14" customFormat="1">
      <c r="B252" s="257"/>
      <c r="C252" s="258"/>
      <c r="D252" s="233" t="s">
        <v>176</v>
      </c>
      <c r="E252" s="259" t="s">
        <v>19</v>
      </c>
      <c r="F252" s="260" t="s">
        <v>181</v>
      </c>
      <c r="G252" s="258"/>
      <c r="H252" s="261">
        <v>13.199999999999999</v>
      </c>
      <c r="I252" s="262"/>
      <c r="J252" s="258"/>
      <c r="K252" s="258"/>
      <c r="L252" s="263"/>
      <c r="M252" s="264"/>
      <c r="N252" s="265"/>
      <c r="O252" s="265"/>
      <c r="P252" s="265"/>
      <c r="Q252" s="265"/>
      <c r="R252" s="265"/>
      <c r="S252" s="265"/>
      <c r="T252" s="266"/>
      <c r="AT252" s="267" t="s">
        <v>176</v>
      </c>
      <c r="AU252" s="267" t="s">
        <v>85</v>
      </c>
      <c r="AV252" s="14" t="s">
        <v>172</v>
      </c>
      <c r="AW252" s="14" t="s">
        <v>37</v>
      </c>
      <c r="AX252" s="14" t="s">
        <v>83</v>
      </c>
      <c r="AY252" s="267" t="s">
        <v>165</v>
      </c>
    </row>
    <row r="253" s="1" customFormat="1" ht="16.5" customHeight="1">
      <c r="B253" s="39"/>
      <c r="C253" s="220" t="s">
        <v>364</v>
      </c>
      <c r="D253" s="220" t="s">
        <v>167</v>
      </c>
      <c r="E253" s="221" t="s">
        <v>688</v>
      </c>
      <c r="F253" s="222" t="s">
        <v>689</v>
      </c>
      <c r="G253" s="223" t="s">
        <v>170</v>
      </c>
      <c r="H253" s="224">
        <v>13.199999999999999</v>
      </c>
      <c r="I253" s="225"/>
      <c r="J253" s="226">
        <f>ROUND(I253*H253,2)</f>
        <v>0</v>
      </c>
      <c r="K253" s="222" t="s">
        <v>171</v>
      </c>
      <c r="L253" s="44"/>
      <c r="M253" s="227" t="s">
        <v>19</v>
      </c>
      <c r="N253" s="228" t="s">
        <v>47</v>
      </c>
      <c r="O253" s="84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AR253" s="231" t="s">
        <v>172</v>
      </c>
      <c r="AT253" s="231" t="s">
        <v>167</v>
      </c>
      <c r="AU253" s="231" t="s">
        <v>85</v>
      </c>
      <c r="AY253" s="18" t="s">
        <v>165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8" t="s">
        <v>83</v>
      </c>
      <c r="BK253" s="232">
        <f>ROUND(I253*H253,2)</f>
        <v>0</v>
      </c>
      <c r="BL253" s="18" t="s">
        <v>172</v>
      </c>
      <c r="BM253" s="231" t="s">
        <v>1117</v>
      </c>
    </row>
    <row r="254" s="1" customFormat="1">
      <c r="B254" s="39"/>
      <c r="C254" s="40"/>
      <c r="D254" s="233" t="s">
        <v>174</v>
      </c>
      <c r="E254" s="40"/>
      <c r="F254" s="234" t="s">
        <v>691</v>
      </c>
      <c r="G254" s="40"/>
      <c r="H254" s="40"/>
      <c r="I254" s="146"/>
      <c r="J254" s="40"/>
      <c r="K254" s="40"/>
      <c r="L254" s="44"/>
      <c r="M254" s="235"/>
      <c r="N254" s="84"/>
      <c r="O254" s="84"/>
      <c r="P254" s="84"/>
      <c r="Q254" s="84"/>
      <c r="R254" s="84"/>
      <c r="S254" s="84"/>
      <c r="T254" s="85"/>
      <c r="AT254" s="18" t="s">
        <v>174</v>
      </c>
      <c r="AU254" s="18" t="s">
        <v>85</v>
      </c>
    </row>
    <row r="255" s="12" customFormat="1">
      <c r="B255" s="236"/>
      <c r="C255" s="237"/>
      <c r="D255" s="233" t="s">
        <v>176</v>
      </c>
      <c r="E255" s="238" t="s">
        <v>19</v>
      </c>
      <c r="F255" s="239" t="s">
        <v>1116</v>
      </c>
      <c r="G255" s="237"/>
      <c r="H255" s="238" t="s">
        <v>19</v>
      </c>
      <c r="I255" s="240"/>
      <c r="J255" s="237"/>
      <c r="K255" s="237"/>
      <c r="L255" s="241"/>
      <c r="M255" s="242"/>
      <c r="N255" s="243"/>
      <c r="O255" s="243"/>
      <c r="P255" s="243"/>
      <c r="Q255" s="243"/>
      <c r="R255" s="243"/>
      <c r="S255" s="243"/>
      <c r="T255" s="244"/>
      <c r="AT255" s="245" t="s">
        <v>176</v>
      </c>
      <c r="AU255" s="245" t="s">
        <v>85</v>
      </c>
      <c r="AV255" s="12" t="s">
        <v>83</v>
      </c>
      <c r="AW255" s="12" t="s">
        <v>37</v>
      </c>
      <c r="AX255" s="12" t="s">
        <v>76</v>
      </c>
      <c r="AY255" s="245" t="s">
        <v>165</v>
      </c>
    </row>
    <row r="256" s="13" customFormat="1">
      <c r="B256" s="246"/>
      <c r="C256" s="247"/>
      <c r="D256" s="233" t="s">
        <v>176</v>
      </c>
      <c r="E256" s="248" t="s">
        <v>19</v>
      </c>
      <c r="F256" s="249" t="s">
        <v>1113</v>
      </c>
      <c r="G256" s="247"/>
      <c r="H256" s="250">
        <v>13.199999999999999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AT256" s="256" t="s">
        <v>176</v>
      </c>
      <c r="AU256" s="256" t="s">
        <v>85</v>
      </c>
      <c r="AV256" s="13" t="s">
        <v>85</v>
      </c>
      <c r="AW256" s="13" t="s">
        <v>37</v>
      </c>
      <c r="AX256" s="13" t="s">
        <v>76</v>
      </c>
      <c r="AY256" s="256" t="s">
        <v>165</v>
      </c>
    </row>
    <row r="257" s="14" customFormat="1">
      <c r="B257" s="257"/>
      <c r="C257" s="258"/>
      <c r="D257" s="233" t="s">
        <v>176</v>
      </c>
      <c r="E257" s="259" t="s">
        <v>19</v>
      </c>
      <c r="F257" s="260" t="s">
        <v>181</v>
      </c>
      <c r="G257" s="258"/>
      <c r="H257" s="261">
        <v>13.199999999999999</v>
      </c>
      <c r="I257" s="262"/>
      <c r="J257" s="258"/>
      <c r="K257" s="258"/>
      <c r="L257" s="263"/>
      <c r="M257" s="264"/>
      <c r="N257" s="265"/>
      <c r="O257" s="265"/>
      <c r="P257" s="265"/>
      <c r="Q257" s="265"/>
      <c r="R257" s="265"/>
      <c r="S257" s="265"/>
      <c r="T257" s="266"/>
      <c r="AT257" s="267" t="s">
        <v>176</v>
      </c>
      <c r="AU257" s="267" t="s">
        <v>85</v>
      </c>
      <c r="AV257" s="14" t="s">
        <v>172</v>
      </c>
      <c r="AW257" s="14" t="s">
        <v>37</v>
      </c>
      <c r="AX257" s="14" t="s">
        <v>83</v>
      </c>
      <c r="AY257" s="267" t="s">
        <v>165</v>
      </c>
    </row>
    <row r="258" s="1" customFormat="1" ht="16.5" customHeight="1">
      <c r="B258" s="39"/>
      <c r="C258" s="220" t="s">
        <v>374</v>
      </c>
      <c r="D258" s="220" t="s">
        <v>167</v>
      </c>
      <c r="E258" s="221" t="s">
        <v>457</v>
      </c>
      <c r="F258" s="222" t="s">
        <v>458</v>
      </c>
      <c r="G258" s="223" t="s">
        <v>170</v>
      </c>
      <c r="H258" s="224">
        <v>198.5</v>
      </c>
      <c r="I258" s="225"/>
      <c r="J258" s="226">
        <f>ROUND(I258*H258,2)</f>
        <v>0</v>
      </c>
      <c r="K258" s="222" t="s">
        <v>171</v>
      </c>
      <c r="L258" s="44"/>
      <c r="M258" s="227" t="s">
        <v>19</v>
      </c>
      <c r="N258" s="228" t="s">
        <v>47</v>
      </c>
      <c r="O258" s="84"/>
      <c r="P258" s="229">
        <f>O258*H258</f>
        <v>0</v>
      </c>
      <c r="Q258" s="229">
        <v>0</v>
      </c>
      <c r="R258" s="229">
        <f>Q258*H258</f>
        <v>0</v>
      </c>
      <c r="S258" s="229">
        <v>0</v>
      </c>
      <c r="T258" s="230">
        <f>S258*H258</f>
        <v>0</v>
      </c>
      <c r="AR258" s="231" t="s">
        <v>172</v>
      </c>
      <c r="AT258" s="231" t="s">
        <v>167</v>
      </c>
      <c r="AU258" s="231" t="s">
        <v>85</v>
      </c>
      <c r="AY258" s="18" t="s">
        <v>165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8" t="s">
        <v>83</v>
      </c>
      <c r="BK258" s="232">
        <f>ROUND(I258*H258,2)</f>
        <v>0</v>
      </c>
      <c r="BL258" s="18" t="s">
        <v>172</v>
      </c>
      <c r="BM258" s="231" t="s">
        <v>1118</v>
      </c>
    </row>
    <row r="259" s="1" customFormat="1">
      <c r="B259" s="39"/>
      <c r="C259" s="40"/>
      <c r="D259" s="233" t="s">
        <v>174</v>
      </c>
      <c r="E259" s="40"/>
      <c r="F259" s="234" t="s">
        <v>460</v>
      </c>
      <c r="G259" s="40"/>
      <c r="H259" s="40"/>
      <c r="I259" s="146"/>
      <c r="J259" s="40"/>
      <c r="K259" s="40"/>
      <c r="L259" s="44"/>
      <c r="M259" s="235"/>
      <c r="N259" s="84"/>
      <c r="O259" s="84"/>
      <c r="P259" s="84"/>
      <c r="Q259" s="84"/>
      <c r="R259" s="84"/>
      <c r="S259" s="84"/>
      <c r="T259" s="85"/>
      <c r="AT259" s="18" t="s">
        <v>174</v>
      </c>
      <c r="AU259" s="18" t="s">
        <v>85</v>
      </c>
    </row>
    <row r="260" s="12" customFormat="1">
      <c r="B260" s="236"/>
      <c r="C260" s="237"/>
      <c r="D260" s="233" t="s">
        <v>176</v>
      </c>
      <c r="E260" s="238" t="s">
        <v>19</v>
      </c>
      <c r="F260" s="239" t="s">
        <v>461</v>
      </c>
      <c r="G260" s="237"/>
      <c r="H260" s="238" t="s">
        <v>19</v>
      </c>
      <c r="I260" s="240"/>
      <c r="J260" s="237"/>
      <c r="K260" s="237"/>
      <c r="L260" s="241"/>
      <c r="M260" s="242"/>
      <c r="N260" s="243"/>
      <c r="O260" s="243"/>
      <c r="P260" s="243"/>
      <c r="Q260" s="243"/>
      <c r="R260" s="243"/>
      <c r="S260" s="243"/>
      <c r="T260" s="244"/>
      <c r="AT260" s="245" t="s">
        <v>176</v>
      </c>
      <c r="AU260" s="245" t="s">
        <v>85</v>
      </c>
      <c r="AV260" s="12" t="s">
        <v>83</v>
      </c>
      <c r="AW260" s="12" t="s">
        <v>37</v>
      </c>
      <c r="AX260" s="12" t="s">
        <v>76</v>
      </c>
      <c r="AY260" s="245" t="s">
        <v>165</v>
      </c>
    </row>
    <row r="261" s="13" customFormat="1">
      <c r="B261" s="246"/>
      <c r="C261" s="247"/>
      <c r="D261" s="233" t="s">
        <v>176</v>
      </c>
      <c r="E261" s="248" t="s">
        <v>19</v>
      </c>
      <c r="F261" s="249" t="s">
        <v>1119</v>
      </c>
      <c r="G261" s="247"/>
      <c r="H261" s="250">
        <v>211.69999999999999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AT261" s="256" t="s">
        <v>176</v>
      </c>
      <c r="AU261" s="256" t="s">
        <v>85</v>
      </c>
      <c r="AV261" s="13" t="s">
        <v>85</v>
      </c>
      <c r="AW261" s="13" t="s">
        <v>37</v>
      </c>
      <c r="AX261" s="13" t="s">
        <v>76</v>
      </c>
      <c r="AY261" s="256" t="s">
        <v>165</v>
      </c>
    </row>
    <row r="262" s="12" customFormat="1">
      <c r="B262" s="236"/>
      <c r="C262" s="237"/>
      <c r="D262" s="233" t="s">
        <v>176</v>
      </c>
      <c r="E262" s="238" t="s">
        <v>19</v>
      </c>
      <c r="F262" s="239" t="s">
        <v>1120</v>
      </c>
      <c r="G262" s="237"/>
      <c r="H262" s="238" t="s">
        <v>19</v>
      </c>
      <c r="I262" s="240"/>
      <c r="J262" s="237"/>
      <c r="K262" s="237"/>
      <c r="L262" s="241"/>
      <c r="M262" s="242"/>
      <c r="N262" s="243"/>
      <c r="O262" s="243"/>
      <c r="P262" s="243"/>
      <c r="Q262" s="243"/>
      <c r="R262" s="243"/>
      <c r="S262" s="243"/>
      <c r="T262" s="244"/>
      <c r="AT262" s="245" t="s">
        <v>176</v>
      </c>
      <c r="AU262" s="245" t="s">
        <v>85</v>
      </c>
      <c r="AV262" s="12" t="s">
        <v>83</v>
      </c>
      <c r="AW262" s="12" t="s">
        <v>37</v>
      </c>
      <c r="AX262" s="12" t="s">
        <v>76</v>
      </c>
      <c r="AY262" s="245" t="s">
        <v>165</v>
      </c>
    </row>
    <row r="263" s="13" customFormat="1">
      <c r="B263" s="246"/>
      <c r="C263" s="247"/>
      <c r="D263" s="233" t="s">
        <v>176</v>
      </c>
      <c r="E263" s="248" t="s">
        <v>19</v>
      </c>
      <c r="F263" s="249" t="s">
        <v>1121</v>
      </c>
      <c r="G263" s="247"/>
      <c r="H263" s="250">
        <v>-13.199999999999999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AT263" s="256" t="s">
        <v>176</v>
      </c>
      <c r="AU263" s="256" t="s">
        <v>85</v>
      </c>
      <c r="AV263" s="13" t="s">
        <v>85</v>
      </c>
      <c r="AW263" s="13" t="s">
        <v>37</v>
      </c>
      <c r="AX263" s="13" t="s">
        <v>76</v>
      </c>
      <c r="AY263" s="256" t="s">
        <v>165</v>
      </c>
    </row>
    <row r="264" s="14" customFormat="1">
      <c r="B264" s="257"/>
      <c r="C264" s="258"/>
      <c r="D264" s="233" t="s">
        <v>176</v>
      </c>
      <c r="E264" s="259" t="s">
        <v>19</v>
      </c>
      <c r="F264" s="260" t="s">
        <v>181</v>
      </c>
      <c r="G264" s="258"/>
      <c r="H264" s="261">
        <v>198.5</v>
      </c>
      <c r="I264" s="262"/>
      <c r="J264" s="258"/>
      <c r="K264" s="258"/>
      <c r="L264" s="263"/>
      <c r="M264" s="264"/>
      <c r="N264" s="265"/>
      <c r="O264" s="265"/>
      <c r="P264" s="265"/>
      <c r="Q264" s="265"/>
      <c r="R264" s="265"/>
      <c r="S264" s="265"/>
      <c r="T264" s="266"/>
      <c r="AT264" s="267" t="s">
        <v>176</v>
      </c>
      <c r="AU264" s="267" t="s">
        <v>85</v>
      </c>
      <c r="AV264" s="14" t="s">
        <v>172</v>
      </c>
      <c r="AW264" s="14" t="s">
        <v>37</v>
      </c>
      <c r="AX264" s="14" t="s">
        <v>83</v>
      </c>
      <c r="AY264" s="267" t="s">
        <v>165</v>
      </c>
    </row>
    <row r="265" s="1" customFormat="1" ht="16.5" customHeight="1">
      <c r="B265" s="39"/>
      <c r="C265" s="220" t="s">
        <v>380</v>
      </c>
      <c r="D265" s="220" t="s">
        <v>167</v>
      </c>
      <c r="E265" s="221" t="s">
        <v>1122</v>
      </c>
      <c r="F265" s="222" t="s">
        <v>1123</v>
      </c>
      <c r="G265" s="223" t="s">
        <v>170</v>
      </c>
      <c r="H265" s="224">
        <v>9.8000000000000007</v>
      </c>
      <c r="I265" s="225"/>
      <c r="J265" s="226">
        <f>ROUND(I265*H265,2)</f>
        <v>0</v>
      </c>
      <c r="K265" s="222" t="s">
        <v>171</v>
      </c>
      <c r="L265" s="44"/>
      <c r="M265" s="227" t="s">
        <v>19</v>
      </c>
      <c r="N265" s="228" t="s">
        <v>47</v>
      </c>
      <c r="O265" s="84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AR265" s="231" t="s">
        <v>172</v>
      </c>
      <c r="AT265" s="231" t="s">
        <v>167</v>
      </c>
      <c r="AU265" s="231" t="s">
        <v>85</v>
      </c>
      <c r="AY265" s="18" t="s">
        <v>165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8" t="s">
        <v>83</v>
      </c>
      <c r="BK265" s="232">
        <f>ROUND(I265*H265,2)</f>
        <v>0</v>
      </c>
      <c r="BL265" s="18" t="s">
        <v>172</v>
      </c>
      <c r="BM265" s="231" t="s">
        <v>1124</v>
      </c>
    </row>
    <row r="266" s="1" customFormat="1">
      <c r="B266" s="39"/>
      <c r="C266" s="40"/>
      <c r="D266" s="233" t="s">
        <v>174</v>
      </c>
      <c r="E266" s="40"/>
      <c r="F266" s="234" t="s">
        <v>1125</v>
      </c>
      <c r="G266" s="40"/>
      <c r="H266" s="40"/>
      <c r="I266" s="146"/>
      <c r="J266" s="40"/>
      <c r="K266" s="40"/>
      <c r="L266" s="44"/>
      <c r="M266" s="235"/>
      <c r="N266" s="84"/>
      <c r="O266" s="84"/>
      <c r="P266" s="84"/>
      <c r="Q266" s="84"/>
      <c r="R266" s="84"/>
      <c r="S266" s="84"/>
      <c r="T266" s="85"/>
      <c r="AT266" s="18" t="s">
        <v>174</v>
      </c>
      <c r="AU266" s="18" t="s">
        <v>85</v>
      </c>
    </row>
    <row r="267" s="12" customFormat="1">
      <c r="B267" s="236"/>
      <c r="C267" s="237"/>
      <c r="D267" s="233" t="s">
        <v>176</v>
      </c>
      <c r="E267" s="238" t="s">
        <v>19</v>
      </c>
      <c r="F267" s="239" t="s">
        <v>1126</v>
      </c>
      <c r="G267" s="237"/>
      <c r="H267" s="238" t="s">
        <v>19</v>
      </c>
      <c r="I267" s="240"/>
      <c r="J267" s="237"/>
      <c r="K267" s="237"/>
      <c r="L267" s="241"/>
      <c r="M267" s="242"/>
      <c r="N267" s="243"/>
      <c r="O267" s="243"/>
      <c r="P267" s="243"/>
      <c r="Q267" s="243"/>
      <c r="R267" s="243"/>
      <c r="S267" s="243"/>
      <c r="T267" s="244"/>
      <c r="AT267" s="245" t="s">
        <v>176</v>
      </c>
      <c r="AU267" s="245" t="s">
        <v>85</v>
      </c>
      <c r="AV267" s="12" t="s">
        <v>83</v>
      </c>
      <c r="AW267" s="12" t="s">
        <v>37</v>
      </c>
      <c r="AX267" s="12" t="s">
        <v>76</v>
      </c>
      <c r="AY267" s="245" t="s">
        <v>165</v>
      </c>
    </row>
    <row r="268" s="13" customFormat="1">
      <c r="B268" s="246"/>
      <c r="C268" s="247"/>
      <c r="D268" s="233" t="s">
        <v>176</v>
      </c>
      <c r="E268" s="248" t="s">
        <v>19</v>
      </c>
      <c r="F268" s="249" t="s">
        <v>1127</v>
      </c>
      <c r="G268" s="247"/>
      <c r="H268" s="250">
        <v>9.8000000000000007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AT268" s="256" t="s">
        <v>176</v>
      </c>
      <c r="AU268" s="256" t="s">
        <v>85</v>
      </c>
      <c r="AV268" s="13" t="s">
        <v>85</v>
      </c>
      <c r="AW268" s="13" t="s">
        <v>37</v>
      </c>
      <c r="AX268" s="13" t="s">
        <v>76</v>
      </c>
      <c r="AY268" s="256" t="s">
        <v>165</v>
      </c>
    </row>
    <row r="269" s="14" customFormat="1">
      <c r="B269" s="257"/>
      <c r="C269" s="258"/>
      <c r="D269" s="233" t="s">
        <v>176</v>
      </c>
      <c r="E269" s="259" t="s">
        <v>19</v>
      </c>
      <c r="F269" s="260" t="s">
        <v>181</v>
      </c>
      <c r="G269" s="258"/>
      <c r="H269" s="261">
        <v>9.8000000000000007</v>
      </c>
      <c r="I269" s="262"/>
      <c r="J269" s="258"/>
      <c r="K269" s="258"/>
      <c r="L269" s="263"/>
      <c r="M269" s="264"/>
      <c r="N269" s="265"/>
      <c r="O269" s="265"/>
      <c r="P269" s="265"/>
      <c r="Q269" s="265"/>
      <c r="R269" s="265"/>
      <c r="S269" s="265"/>
      <c r="T269" s="266"/>
      <c r="AT269" s="267" t="s">
        <v>176</v>
      </c>
      <c r="AU269" s="267" t="s">
        <v>85</v>
      </c>
      <c r="AV269" s="14" t="s">
        <v>172</v>
      </c>
      <c r="AW269" s="14" t="s">
        <v>37</v>
      </c>
      <c r="AX269" s="14" t="s">
        <v>83</v>
      </c>
      <c r="AY269" s="267" t="s">
        <v>165</v>
      </c>
    </row>
    <row r="270" s="1" customFormat="1" ht="16.5" customHeight="1">
      <c r="B270" s="39"/>
      <c r="C270" s="220" t="s">
        <v>386</v>
      </c>
      <c r="D270" s="220" t="s">
        <v>167</v>
      </c>
      <c r="E270" s="221" t="s">
        <v>706</v>
      </c>
      <c r="F270" s="222" t="s">
        <v>707</v>
      </c>
      <c r="G270" s="223" t="s">
        <v>170</v>
      </c>
      <c r="H270" s="224">
        <v>9.4000000000000004</v>
      </c>
      <c r="I270" s="225"/>
      <c r="J270" s="226">
        <f>ROUND(I270*H270,2)</f>
        <v>0</v>
      </c>
      <c r="K270" s="222" t="s">
        <v>171</v>
      </c>
      <c r="L270" s="44"/>
      <c r="M270" s="227" t="s">
        <v>19</v>
      </c>
      <c r="N270" s="228" t="s">
        <v>47</v>
      </c>
      <c r="O270" s="84"/>
      <c r="P270" s="229">
        <f>O270*H270</f>
        <v>0</v>
      </c>
      <c r="Q270" s="229">
        <v>0</v>
      </c>
      <c r="R270" s="229">
        <f>Q270*H270</f>
        <v>0</v>
      </c>
      <c r="S270" s="229">
        <v>0</v>
      </c>
      <c r="T270" s="230">
        <f>S270*H270</f>
        <v>0</v>
      </c>
      <c r="AR270" s="231" t="s">
        <v>172</v>
      </c>
      <c r="AT270" s="231" t="s">
        <v>167</v>
      </c>
      <c r="AU270" s="231" t="s">
        <v>85</v>
      </c>
      <c r="AY270" s="18" t="s">
        <v>165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8" t="s">
        <v>83</v>
      </c>
      <c r="BK270" s="232">
        <f>ROUND(I270*H270,2)</f>
        <v>0</v>
      </c>
      <c r="BL270" s="18" t="s">
        <v>172</v>
      </c>
      <c r="BM270" s="231" t="s">
        <v>1128</v>
      </c>
    </row>
    <row r="271" s="1" customFormat="1">
      <c r="B271" s="39"/>
      <c r="C271" s="40"/>
      <c r="D271" s="233" t="s">
        <v>174</v>
      </c>
      <c r="E271" s="40"/>
      <c r="F271" s="234" t="s">
        <v>709</v>
      </c>
      <c r="G271" s="40"/>
      <c r="H271" s="40"/>
      <c r="I271" s="146"/>
      <c r="J271" s="40"/>
      <c r="K271" s="40"/>
      <c r="L271" s="44"/>
      <c r="M271" s="235"/>
      <c r="N271" s="84"/>
      <c r="O271" s="84"/>
      <c r="P271" s="84"/>
      <c r="Q271" s="84"/>
      <c r="R271" s="84"/>
      <c r="S271" s="84"/>
      <c r="T271" s="85"/>
      <c r="AT271" s="18" t="s">
        <v>174</v>
      </c>
      <c r="AU271" s="18" t="s">
        <v>85</v>
      </c>
    </row>
    <row r="272" s="13" customFormat="1">
      <c r="B272" s="246"/>
      <c r="C272" s="247"/>
      <c r="D272" s="233" t="s">
        <v>176</v>
      </c>
      <c r="E272" s="248" t="s">
        <v>19</v>
      </c>
      <c r="F272" s="249" t="s">
        <v>1129</v>
      </c>
      <c r="G272" s="247"/>
      <c r="H272" s="250">
        <v>9.4000000000000004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AT272" s="256" t="s">
        <v>176</v>
      </c>
      <c r="AU272" s="256" t="s">
        <v>85</v>
      </c>
      <c r="AV272" s="13" t="s">
        <v>85</v>
      </c>
      <c r="AW272" s="13" t="s">
        <v>37</v>
      </c>
      <c r="AX272" s="13" t="s">
        <v>76</v>
      </c>
      <c r="AY272" s="256" t="s">
        <v>165</v>
      </c>
    </row>
    <row r="273" s="14" customFormat="1">
      <c r="B273" s="257"/>
      <c r="C273" s="258"/>
      <c r="D273" s="233" t="s">
        <v>176</v>
      </c>
      <c r="E273" s="259" t="s">
        <v>19</v>
      </c>
      <c r="F273" s="260" t="s">
        <v>181</v>
      </c>
      <c r="G273" s="258"/>
      <c r="H273" s="261">
        <v>9.4000000000000004</v>
      </c>
      <c r="I273" s="262"/>
      <c r="J273" s="258"/>
      <c r="K273" s="258"/>
      <c r="L273" s="263"/>
      <c r="M273" s="264"/>
      <c r="N273" s="265"/>
      <c r="O273" s="265"/>
      <c r="P273" s="265"/>
      <c r="Q273" s="265"/>
      <c r="R273" s="265"/>
      <c r="S273" s="265"/>
      <c r="T273" s="266"/>
      <c r="AT273" s="267" t="s">
        <v>176</v>
      </c>
      <c r="AU273" s="267" t="s">
        <v>85</v>
      </c>
      <c r="AV273" s="14" t="s">
        <v>172</v>
      </c>
      <c r="AW273" s="14" t="s">
        <v>37</v>
      </c>
      <c r="AX273" s="14" t="s">
        <v>83</v>
      </c>
      <c r="AY273" s="267" t="s">
        <v>165</v>
      </c>
    </row>
    <row r="274" s="1" customFormat="1" ht="16.5" customHeight="1">
      <c r="B274" s="39"/>
      <c r="C274" s="220" t="s">
        <v>392</v>
      </c>
      <c r="D274" s="220" t="s">
        <v>167</v>
      </c>
      <c r="E274" s="221" t="s">
        <v>710</v>
      </c>
      <c r="F274" s="222" t="s">
        <v>711</v>
      </c>
      <c r="G274" s="223" t="s">
        <v>170</v>
      </c>
      <c r="H274" s="224">
        <v>9.4000000000000004</v>
      </c>
      <c r="I274" s="225"/>
      <c r="J274" s="226">
        <f>ROUND(I274*H274,2)</f>
        <v>0</v>
      </c>
      <c r="K274" s="222" t="s">
        <v>171</v>
      </c>
      <c r="L274" s="44"/>
      <c r="M274" s="227" t="s">
        <v>19</v>
      </c>
      <c r="N274" s="228" t="s">
        <v>47</v>
      </c>
      <c r="O274" s="84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AR274" s="231" t="s">
        <v>172</v>
      </c>
      <c r="AT274" s="231" t="s">
        <v>167</v>
      </c>
      <c r="AU274" s="231" t="s">
        <v>85</v>
      </c>
      <c r="AY274" s="18" t="s">
        <v>165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8" t="s">
        <v>83</v>
      </c>
      <c r="BK274" s="232">
        <f>ROUND(I274*H274,2)</f>
        <v>0</v>
      </c>
      <c r="BL274" s="18" t="s">
        <v>172</v>
      </c>
      <c r="BM274" s="231" t="s">
        <v>1130</v>
      </c>
    </row>
    <row r="275" s="1" customFormat="1">
      <c r="B275" s="39"/>
      <c r="C275" s="40"/>
      <c r="D275" s="233" t="s">
        <v>174</v>
      </c>
      <c r="E275" s="40"/>
      <c r="F275" s="234" t="s">
        <v>713</v>
      </c>
      <c r="G275" s="40"/>
      <c r="H275" s="40"/>
      <c r="I275" s="146"/>
      <c r="J275" s="40"/>
      <c r="K275" s="40"/>
      <c r="L275" s="44"/>
      <c r="M275" s="235"/>
      <c r="N275" s="84"/>
      <c r="O275" s="84"/>
      <c r="P275" s="84"/>
      <c r="Q275" s="84"/>
      <c r="R275" s="84"/>
      <c r="S275" s="84"/>
      <c r="T275" s="85"/>
      <c r="AT275" s="18" t="s">
        <v>174</v>
      </c>
      <c r="AU275" s="18" t="s">
        <v>85</v>
      </c>
    </row>
    <row r="276" s="12" customFormat="1">
      <c r="B276" s="236"/>
      <c r="C276" s="237"/>
      <c r="D276" s="233" t="s">
        <v>176</v>
      </c>
      <c r="E276" s="238" t="s">
        <v>19</v>
      </c>
      <c r="F276" s="239" t="s">
        <v>1131</v>
      </c>
      <c r="G276" s="237"/>
      <c r="H276" s="238" t="s">
        <v>19</v>
      </c>
      <c r="I276" s="240"/>
      <c r="J276" s="237"/>
      <c r="K276" s="237"/>
      <c r="L276" s="241"/>
      <c r="M276" s="242"/>
      <c r="N276" s="243"/>
      <c r="O276" s="243"/>
      <c r="P276" s="243"/>
      <c r="Q276" s="243"/>
      <c r="R276" s="243"/>
      <c r="S276" s="243"/>
      <c r="T276" s="244"/>
      <c r="AT276" s="245" t="s">
        <v>176</v>
      </c>
      <c r="AU276" s="245" t="s">
        <v>85</v>
      </c>
      <c r="AV276" s="12" t="s">
        <v>83</v>
      </c>
      <c r="AW276" s="12" t="s">
        <v>37</v>
      </c>
      <c r="AX276" s="12" t="s">
        <v>76</v>
      </c>
      <c r="AY276" s="245" t="s">
        <v>165</v>
      </c>
    </row>
    <row r="277" s="13" customFormat="1">
      <c r="B277" s="246"/>
      <c r="C277" s="247"/>
      <c r="D277" s="233" t="s">
        <v>176</v>
      </c>
      <c r="E277" s="248" t="s">
        <v>19</v>
      </c>
      <c r="F277" s="249" t="s">
        <v>1132</v>
      </c>
      <c r="G277" s="247"/>
      <c r="H277" s="250">
        <v>9.4000000000000004</v>
      </c>
      <c r="I277" s="251"/>
      <c r="J277" s="247"/>
      <c r="K277" s="247"/>
      <c r="L277" s="252"/>
      <c r="M277" s="253"/>
      <c r="N277" s="254"/>
      <c r="O277" s="254"/>
      <c r="P277" s="254"/>
      <c r="Q277" s="254"/>
      <c r="R277" s="254"/>
      <c r="S277" s="254"/>
      <c r="T277" s="255"/>
      <c r="AT277" s="256" t="s">
        <v>176</v>
      </c>
      <c r="AU277" s="256" t="s">
        <v>85</v>
      </c>
      <c r="AV277" s="13" t="s">
        <v>85</v>
      </c>
      <c r="AW277" s="13" t="s">
        <v>37</v>
      </c>
      <c r="AX277" s="13" t="s">
        <v>76</v>
      </c>
      <c r="AY277" s="256" t="s">
        <v>165</v>
      </c>
    </row>
    <row r="278" s="14" customFormat="1">
      <c r="B278" s="257"/>
      <c r="C278" s="258"/>
      <c r="D278" s="233" t="s">
        <v>176</v>
      </c>
      <c r="E278" s="259" t="s">
        <v>19</v>
      </c>
      <c r="F278" s="260" t="s">
        <v>181</v>
      </c>
      <c r="G278" s="258"/>
      <c r="H278" s="261">
        <v>9.4000000000000004</v>
      </c>
      <c r="I278" s="262"/>
      <c r="J278" s="258"/>
      <c r="K278" s="258"/>
      <c r="L278" s="263"/>
      <c r="M278" s="264"/>
      <c r="N278" s="265"/>
      <c r="O278" s="265"/>
      <c r="P278" s="265"/>
      <c r="Q278" s="265"/>
      <c r="R278" s="265"/>
      <c r="S278" s="265"/>
      <c r="T278" s="266"/>
      <c r="AT278" s="267" t="s">
        <v>176</v>
      </c>
      <c r="AU278" s="267" t="s">
        <v>85</v>
      </c>
      <c r="AV278" s="14" t="s">
        <v>172</v>
      </c>
      <c r="AW278" s="14" t="s">
        <v>37</v>
      </c>
      <c r="AX278" s="14" t="s">
        <v>83</v>
      </c>
      <c r="AY278" s="267" t="s">
        <v>165</v>
      </c>
    </row>
    <row r="279" s="1" customFormat="1" ht="16.5" customHeight="1">
      <c r="B279" s="39"/>
      <c r="C279" s="220" t="s">
        <v>396</v>
      </c>
      <c r="D279" s="220" t="s">
        <v>167</v>
      </c>
      <c r="E279" s="221" t="s">
        <v>464</v>
      </c>
      <c r="F279" s="222" t="s">
        <v>465</v>
      </c>
      <c r="G279" s="223" t="s">
        <v>170</v>
      </c>
      <c r="H279" s="224">
        <v>224.90000000000001</v>
      </c>
      <c r="I279" s="225"/>
      <c r="J279" s="226">
        <f>ROUND(I279*H279,2)</f>
        <v>0</v>
      </c>
      <c r="K279" s="222" t="s">
        <v>171</v>
      </c>
      <c r="L279" s="44"/>
      <c r="M279" s="227" t="s">
        <v>19</v>
      </c>
      <c r="N279" s="228" t="s">
        <v>47</v>
      </c>
      <c r="O279" s="84"/>
      <c r="P279" s="229">
        <f>O279*H279</f>
        <v>0</v>
      </c>
      <c r="Q279" s="229">
        <v>0.10362</v>
      </c>
      <c r="R279" s="229">
        <f>Q279*H279</f>
        <v>23.304138000000002</v>
      </c>
      <c r="S279" s="229">
        <v>0</v>
      </c>
      <c r="T279" s="230">
        <f>S279*H279</f>
        <v>0</v>
      </c>
      <c r="AR279" s="231" t="s">
        <v>172</v>
      </c>
      <c r="AT279" s="231" t="s">
        <v>167</v>
      </c>
      <c r="AU279" s="231" t="s">
        <v>85</v>
      </c>
      <c r="AY279" s="18" t="s">
        <v>165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8" t="s">
        <v>83</v>
      </c>
      <c r="BK279" s="232">
        <f>ROUND(I279*H279,2)</f>
        <v>0</v>
      </c>
      <c r="BL279" s="18" t="s">
        <v>172</v>
      </c>
      <c r="BM279" s="231" t="s">
        <v>1133</v>
      </c>
    </row>
    <row r="280" s="1" customFormat="1">
      <c r="B280" s="39"/>
      <c r="C280" s="40"/>
      <c r="D280" s="233" t="s">
        <v>174</v>
      </c>
      <c r="E280" s="40"/>
      <c r="F280" s="234" t="s">
        <v>467</v>
      </c>
      <c r="G280" s="40"/>
      <c r="H280" s="40"/>
      <c r="I280" s="146"/>
      <c r="J280" s="40"/>
      <c r="K280" s="40"/>
      <c r="L280" s="44"/>
      <c r="M280" s="235"/>
      <c r="N280" s="84"/>
      <c r="O280" s="84"/>
      <c r="P280" s="84"/>
      <c r="Q280" s="84"/>
      <c r="R280" s="84"/>
      <c r="S280" s="84"/>
      <c r="T280" s="85"/>
      <c r="AT280" s="18" t="s">
        <v>174</v>
      </c>
      <c r="AU280" s="18" t="s">
        <v>85</v>
      </c>
    </row>
    <row r="281" s="12" customFormat="1">
      <c r="B281" s="236"/>
      <c r="C281" s="237"/>
      <c r="D281" s="233" t="s">
        <v>176</v>
      </c>
      <c r="E281" s="238" t="s">
        <v>19</v>
      </c>
      <c r="F281" s="239" t="s">
        <v>468</v>
      </c>
      <c r="G281" s="237"/>
      <c r="H281" s="238" t="s">
        <v>19</v>
      </c>
      <c r="I281" s="240"/>
      <c r="J281" s="237"/>
      <c r="K281" s="237"/>
      <c r="L281" s="241"/>
      <c r="M281" s="242"/>
      <c r="N281" s="243"/>
      <c r="O281" s="243"/>
      <c r="P281" s="243"/>
      <c r="Q281" s="243"/>
      <c r="R281" s="243"/>
      <c r="S281" s="243"/>
      <c r="T281" s="244"/>
      <c r="AT281" s="245" t="s">
        <v>176</v>
      </c>
      <c r="AU281" s="245" t="s">
        <v>85</v>
      </c>
      <c r="AV281" s="12" t="s">
        <v>83</v>
      </c>
      <c r="AW281" s="12" t="s">
        <v>37</v>
      </c>
      <c r="AX281" s="12" t="s">
        <v>76</v>
      </c>
      <c r="AY281" s="245" t="s">
        <v>165</v>
      </c>
    </row>
    <row r="282" s="13" customFormat="1">
      <c r="B282" s="246"/>
      <c r="C282" s="247"/>
      <c r="D282" s="233" t="s">
        <v>176</v>
      </c>
      <c r="E282" s="248" t="s">
        <v>19</v>
      </c>
      <c r="F282" s="249" t="s">
        <v>1119</v>
      </c>
      <c r="G282" s="247"/>
      <c r="H282" s="250">
        <v>211.69999999999999</v>
      </c>
      <c r="I282" s="251"/>
      <c r="J282" s="247"/>
      <c r="K282" s="247"/>
      <c r="L282" s="252"/>
      <c r="M282" s="253"/>
      <c r="N282" s="254"/>
      <c r="O282" s="254"/>
      <c r="P282" s="254"/>
      <c r="Q282" s="254"/>
      <c r="R282" s="254"/>
      <c r="S282" s="254"/>
      <c r="T282" s="255"/>
      <c r="AT282" s="256" t="s">
        <v>176</v>
      </c>
      <c r="AU282" s="256" t="s">
        <v>85</v>
      </c>
      <c r="AV282" s="13" t="s">
        <v>85</v>
      </c>
      <c r="AW282" s="13" t="s">
        <v>37</v>
      </c>
      <c r="AX282" s="13" t="s">
        <v>76</v>
      </c>
      <c r="AY282" s="256" t="s">
        <v>165</v>
      </c>
    </row>
    <row r="283" s="12" customFormat="1">
      <c r="B283" s="236"/>
      <c r="C283" s="237"/>
      <c r="D283" s="233" t="s">
        <v>176</v>
      </c>
      <c r="E283" s="238" t="s">
        <v>19</v>
      </c>
      <c r="F283" s="239" t="s">
        <v>469</v>
      </c>
      <c r="G283" s="237"/>
      <c r="H283" s="238" t="s">
        <v>19</v>
      </c>
      <c r="I283" s="240"/>
      <c r="J283" s="237"/>
      <c r="K283" s="237"/>
      <c r="L283" s="241"/>
      <c r="M283" s="242"/>
      <c r="N283" s="243"/>
      <c r="O283" s="243"/>
      <c r="P283" s="243"/>
      <c r="Q283" s="243"/>
      <c r="R283" s="243"/>
      <c r="S283" s="243"/>
      <c r="T283" s="244"/>
      <c r="AT283" s="245" t="s">
        <v>176</v>
      </c>
      <c r="AU283" s="245" t="s">
        <v>85</v>
      </c>
      <c r="AV283" s="12" t="s">
        <v>83</v>
      </c>
      <c r="AW283" s="12" t="s">
        <v>37</v>
      </c>
      <c r="AX283" s="12" t="s">
        <v>76</v>
      </c>
      <c r="AY283" s="245" t="s">
        <v>165</v>
      </c>
    </row>
    <row r="284" s="13" customFormat="1">
      <c r="B284" s="246"/>
      <c r="C284" s="247"/>
      <c r="D284" s="233" t="s">
        <v>176</v>
      </c>
      <c r="E284" s="248" t="s">
        <v>19</v>
      </c>
      <c r="F284" s="249" t="s">
        <v>1113</v>
      </c>
      <c r="G284" s="247"/>
      <c r="H284" s="250">
        <v>13.199999999999999</v>
      </c>
      <c r="I284" s="251"/>
      <c r="J284" s="247"/>
      <c r="K284" s="247"/>
      <c r="L284" s="252"/>
      <c r="M284" s="253"/>
      <c r="N284" s="254"/>
      <c r="O284" s="254"/>
      <c r="P284" s="254"/>
      <c r="Q284" s="254"/>
      <c r="R284" s="254"/>
      <c r="S284" s="254"/>
      <c r="T284" s="255"/>
      <c r="AT284" s="256" t="s">
        <v>176</v>
      </c>
      <c r="AU284" s="256" t="s">
        <v>85</v>
      </c>
      <c r="AV284" s="13" t="s">
        <v>85</v>
      </c>
      <c r="AW284" s="13" t="s">
        <v>37</v>
      </c>
      <c r="AX284" s="13" t="s">
        <v>76</v>
      </c>
      <c r="AY284" s="256" t="s">
        <v>165</v>
      </c>
    </row>
    <row r="285" s="14" customFormat="1">
      <c r="B285" s="257"/>
      <c r="C285" s="258"/>
      <c r="D285" s="233" t="s">
        <v>176</v>
      </c>
      <c r="E285" s="259" t="s">
        <v>19</v>
      </c>
      <c r="F285" s="260" t="s">
        <v>181</v>
      </c>
      <c r="G285" s="258"/>
      <c r="H285" s="261">
        <v>224.90000000000001</v>
      </c>
      <c r="I285" s="262"/>
      <c r="J285" s="258"/>
      <c r="K285" s="258"/>
      <c r="L285" s="263"/>
      <c r="M285" s="264"/>
      <c r="N285" s="265"/>
      <c r="O285" s="265"/>
      <c r="P285" s="265"/>
      <c r="Q285" s="265"/>
      <c r="R285" s="265"/>
      <c r="S285" s="265"/>
      <c r="T285" s="266"/>
      <c r="AT285" s="267" t="s">
        <v>176</v>
      </c>
      <c r="AU285" s="267" t="s">
        <v>85</v>
      </c>
      <c r="AV285" s="14" t="s">
        <v>172</v>
      </c>
      <c r="AW285" s="14" t="s">
        <v>37</v>
      </c>
      <c r="AX285" s="14" t="s">
        <v>83</v>
      </c>
      <c r="AY285" s="267" t="s">
        <v>165</v>
      </c>
    </row>
    <row r="286" s="1" customFormat="1" ht="16.5" customHeight="1">
      <c r="B286" s="39"/>
      <c r="C286" s="268" t="s">
        <v>403</v>
      </c>
      <c r="D286" s="268" t="s">
        <v>268</v>
      </c>
      <c r="E286" s="269" t="s">
        <v>472</v>
      </c>
      <c r="F286" s="270" t="s">
        <v>473</v>
      </c>
      <c r="G286" s="271" t="s">
        <v>170</v>
      </c>
      <c r="H286" s="272">
        <v>216.036</v>
      </c>
      <c r="I286" s="273"/>
      <c r="J286" s="274">
        <f>ROUND(I286*H286,2)</f>
        <v>0</v>
      </c>
      <c r="K286" s="270" t="s">
        <v>171</v>
      </c>
      <c r="L286" s="275"/>
      <c r="M286" s="276" t="s">
        <v>19</v>
      </c>
      <c r="N286" s="277" t="s">
        <v>47</v>
      </c>
      <c r="O286" s="84"/>
      <c r="P286" s="229">
        <f>O286*H286</f>
        <v>0</v>
      </c>
      <c r="Q286" s="229">
        <v>0.17599999999999999</v>
      </c>
      <c r="R286" s="229">
        <f>Q286*H286</f>
        <v>38.022335999999996</v>
      </c>
      <c r="S286" s="229">
        <v>0</v>
      </c>
      <c r="T286" s="230">
        <f>S286*H286</f>
        <v>0</v>
      </c>
      <c r="AR286" s="231" t="s">
        <v>224</v>
      </c>
      <c r="AT286" s="231" t="s">
        <v>268</v>
      </c>
      <c r="AU286" s="231" t="s">
        <v>85</v>
      </c>
      <c r="AY286" s="18" t="s">
        <v>165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8" t="s">
        <v>83</v>
      </c>
      <c r="BK286" s="232">
        <f>ROUND(I286*H286,2)</f>
        <v>0</v>
      </c>
      <c r="BL286" s="18" t="s">
        <v>172</v>
      </c>
      <c r="BM286" s="231" t="s">
        <v>1134</v>
      </c>
    </row>
    <row r="287" s="1" customFormat="1">
      <c r="B287" s="39"/>
      <c r="C287" s="40"/>
      <c r="D287" s="233" t="s">
        <v>174</v>
      </c>
      <c r="E287" s="40"/>
      <c r="F287" s="234" t="s">
        <v>473</v>
      </c>
      <c r="G287" s="40"/>
      <c r="H287" s="40"/>
      <c r="I287" s="146"/>
      <c r="J287" s="40"/>
      <c r="K287" s="40"/>
      <c r="L287" s="44"/>
      <c r="M287" s="235"/>
      <c r="N287" s="84"/>
      <c r="O287" s="84"/>
      <c r="P287" s="84"/>
      <c r="Q287" s="84"/>
      <c r="R287" s="84"/>
      <c r="S287" s="84"/>
      <c r="T287" s="85"/>
      <c r="AT287" s="18" t="s">
        <v>174</v>
      </c>
      <c r="AU287" s="18" t="s">
        <v>85</v>
      </c>
    </row>
    <row r="288" s="12" customFormat="1">
      <c r="B288" s="236"/>
      <c r="C288" s="237"/>
      <c r="D288" s="233" t="s">
        <v>176</v>
      </c>
      <c r="E288" s="238" t="s">
        <v>19</v>
      </c>
      <c r="F288" s="239" t="s">
        <v>475</v>
      </c>
      <c r="G288" s="237"/>
      <c r="H288" s="238" t="s">
        <v>19</v>
      </c>
      <c r="I288" s="240"/>
      <c r="J288" s="237"/>
      <c r="K288" s="237"/>
      <c r="L288" s="241"/>
      <c r="M288" s="242"/>
      <c r="N288" s="243"/>
      <c r="O288" s="243"/>
      <c r="P288" s="243"/>
      <c r="Q288" s="243"/>
      <c r="R288" s="243"/>
      <c r="S288" s="243"/>
      <c r="T288" s="244"/>
      <c r="AT288" s="245" t="s">
        <v>176</v>
      </c>
      <c r="AU288" s="245" t="s">
        <v>85</v>
      </c>
      <c r="AV288" s="12" t="s">
        <v>83</v>
      </c>
      <c r="AW288" s="12" t="s">
        <v>37</v>
      </c>
      <c r="AX288" s="12" t="s">
        <v>76</v>
      </c>
      <c r="AY288" s="245" t="s">
        <v>165</v>
      </c>
    </row>
    <row r="289" s="13" customFormat="1">
      <c r="B289" s="246"/>
      <c r="C289" s="247"/>
      <c r="D289" s="233" t="s">
        <v>176</v>
      </c>
      <c r="E289" s="248" t="s">
        <v>19</v>
      </c>
      <c r="F289" s="249" t="s">
        <v>1135</v>
      </c>
      <c r="G289" s="247"/>
      <c r="H289" s="250">
        <v>229.398</v>
      </c>
      <c r="I289" s="251"/>
      <c r="J289" s="247"/>
      <c r="K289" s="247"/>
      <c r="L289" s="252"/>
      <c r="M289" s="253"/>
      <c r="N289" s="254"/>
      <c r="O289" s="254"/>
      <c r="P289" s="254"/>
      <c r="Q289" s="254"/>
      <c r="R289" s="254"/>
      <c r="S289" s="254"/>
      <c r="T289" s="255"/>
      <c r="AT289" s="256" t="s">
        <v>176</v>
      </c>
      <c r="AU289" s="256" t="s">
        <v>85</v>
      </c>
      <c r="AV289" s="13" t="s">
        <v>85</v>
      </c>
      <c r="AW289" s="13" t="s">
        <v>37</v>
      </c>
      <c r="AX289" s="13" t="s">
        <v>76</v>
      </c>
      <c r="AY289" s="256" t="s">
        <v>165</v>
      </c>
    </row>
    <row r="290" s="12" customFormat="1">
      <c r="B290" s="236"/>
      <c r="C290" s="237"/>
      <c r="D290" s="233" t="s">
        <v>176</v>
      </c>
      <c r="E290" s="238" t="s">
        <v>19</v>
      </c>
      <c r="F290" s="239" t="s">
        <v>477</v>
      </c>
      <c r="G290" s="237"/>
      <c r="H290" s="238" t="s">
        <v>19</v>
      </c>
      <c r="I290" s="240"/>
      <c r="J290" s="237"/>
      <c r="K290" s="237"/>
      <c r="L290" s="241"/>
      <c r="M290" s="242"/>
      <c r="N290" s="243"/>
      <c r="O290" s="243"/>
      <c r="P290" s="243"/>
      <c r="Q290" s="243"/>
      <c r="R290" s="243"/>
      <c r="S290" s="243"/>
      <c r="T290" s="244"/>
      <c r="AT290" s="245" t="s">
        <v>176</v>
      </c>
      <c r="AU290" s="245" t="s">
        <v>85</v>
      </c>
      <c r="AV290" s="12" t="s">
        <v>83</v>
      </c>
      <c r="AW290" s="12" t="s">
        <v>37</v>
      </c>
      <c r="AX290" s="12" t="s">
        <v>76</v>
      </c>
      <c r="AY290" s="245" t="s">
        <v>165</v>
      </c>
    </row>
    <row r="291" s="13" customFormat="1">
      <c r="B291" s="246"/>
      <c r="C291" s="247"/>
      <c r="D291" s="233" t="s">
        <v>176</v>
      </c>
      <c r="E291" s="248" t="s">
        <v>19</v>
      </c>
      <c r="F291" s="249" t="s">
        <v>1136</v>
      </c>
      <c r="G291" s="247"/>
      <c r="H291" s="250">
        <v>-13.362</v>
      </c>
      <c r="I291" s="251"/>
      <c r="J291" s="247"/>
      <c r="K291" s="247"/>
      <c r="L291" s="252"/>
      <c r="M291" s="253"/>
      <c r="N291" s="254"/>
      <c r="O291" s="254"/>
      <c r="P291" s="254"/>
      <c r="Q291" s="254"/>
      <c r="R291" s="254"/>
      <c r="S291" s="254"/>
      <c r="T291" s="255"/>
      <c r="AT291" s="256" t="s">
        <v>176</v>
      </c>
      <c r="AU291" s="256" t="s">
        <v>85</v>
      </c>
      <c r="AV291" s="13" t="s">
        <v>85</v>
      </c>
      <c r="AW291" s="13" t="s">
        <v>37</v>
      </c>
      <c r="AX291" s="13" t="s">
        <v>76</v>
      </c>
      <c r="AY291" s="256" t="s">
        <v>165</v>
      </c>
    </row>
    <row r="292" s="14" customFormat="1">
      <c r="B292" s="257"/>
      <c r="C292" s="258"/>
      <c r="D292" s="233" t="s">
        <v>176</v>
      </c>
      <c r="E292" s="259" t="s">
        <v>19</v>
      </c>
      <c r="F292" s="260" t="s">
        <v>181</v>
      </c>
      <c r="G292" s="258"/>
      <c r="H292" s="261">
        <v>216.036</v>
      </c>
      <c r="I292" s="262"/>
      <c r="J292" s="258"/>
      <c r="K292" s="258"/>
      <c r="L292" s="263"/>
      <c r="M292" s="264"/>
      <c r="N292" s="265"/>
      <c r="O292" s="265"/>
      <c r="P292" s="265"/>
      <c r="Q292" s="265"/>
      <c r="R292" s="265"/>
      <c r="S292" s="265"/>
      <c r="T292" s="266"/>
      <c r="AT292" s="267" t="s">
        <v>176</v>
      </c>
      <c r="AU292" s="267" t="s">
        <v>85</v>
      </c>
      <c r="AV292" s="14" t="s">
        <v>172</v>
      </c>
      <c r="AW292" s="14" t="s">
        <v>37</v>
      </c>
      <c r="AX292" s="14" t="s">
        <v>83</v>
      </c>
      <c r="AY292" s="267" t="s">
        <v>165</v>
      </c>
    </row>
    <row r="293" s="1" customFormat="1" ht="16.5" customHeight="1">
      <c r="B293" s="39"/>
      <c r="C293" s="268" t="s">
        <v>409</v>
      </c>
      <c r="D293" s="268" t="s">
        <v>268</v>
      </c>
      <c r="E293" s="269" t="s">
        <v>480</v>
      </c>
      <c r="F293" s="270" t="s">
        <v>481</v>
      </c>
      <c r="G293" s="271" t="s">
        <v>170</v>
      </c>
      <c r="H293" s="272">
        <v>13.493</v>
      </c>
      <c r="I293" s="273"/>
      <c r="J293" s="274">
        <f>ROUND(I293*H293,2)</f>
        <v>0</v>
      </c>
      <c r="K293" s="270" t="s">
        <v>367</v>
      </c>
      <c r="L293" s="275"/>
      <c r="M293" s="276" t="s">
        <v>19</v>
      </c>
      <c r="N293" s="277" t="s">
        <v>47</v>
      </c>
      <c r="O293" s="84"/>
      <c r="P293" s="229">
        <f>O293*H293</f>
        <v>0</v>
      </c>
      <c r="Q293" s="229">
        <v>0.151</v>
      </c>
      <c r="R293" s="229">
        <f>Q293*H293</f>
        <v>2.0374430000000001</v>
      </c>
      <c r="S293" s="229">
        <v>0</v>
      </c>
      <c r="T293" s="230">
        <f>S293*H293</f>
        <v>0</v>
      </c>
      <c r="AR293" s="231" t="s">
        <v>224</v>
      </c>
      <c r="AT293" s="231" t="s">
        <v>268</v>
      </c>
      <c r="AU293" s="231" t="s">
        <v>85</v>
      </c>
      <c r="AY293" s="18" t="s">
        <v>165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8" t="s">
        <v>83</v>
      </c>
      <c r="BK293" s="232">
        <f>ROUND(I293*H293,2)</f>
        <v>0</v>
      </c>
      <c r="BL293" s="18" t="s">
        <v>172</v>
      </c>
      <c r="BM293" s="231" t="s">
        <v>1137</v>
      </c>
    </row>
    <row r="294" s="1" customFormat="1">
      <c r="B294" s="39"/>
      <c r="C294" s="40"/>
      <c r="D294" s="233" t="s">
        <v>174</v>
      </c>
      <c r="E294" s="40"/>
      <c r="F294" s="234" t="s">
        <v>481</v>
      </c>
      <c r="G294" s="40"/>
      <c r="H294" s="40"/>
      <c r="I294" s="146"/>
      <c r="J294" s="40"/>
      <c r="K294" s="40"/>
      <c r="L294" s="44"/>
      <c r="M294" s="235"/>
      <c r="N294" s="84"/>
      <c r="O294" s="84"/>
      <c r="P294" s="84"/>
      <c r="Q294" s="84"/>
      <c r="R294" s="84"/>
      <c r="S294" s="84"/>
      <c r="T294" s="85"/>
      <c r="AT294" s="18" t="s">
        <v>174</v>
      </c>
      <c r="AU294" s="18" t="s">
        <v>85</v>
      </c>
    </row>
    <row r="295" s="12" customFormat="1">
      <c r="B295" s="236"/>
      <c r="C295" s="237"/>
      <c r="D295" s="233" t="s">
        <v>176</v>
      </c>
      <c r="E295" s="238" t="s">
        <v>19</v>
      </c>
      <c r="F295" s="239" t="s">
        <v>483</v>
      </c>
      <c r="G295" s="237"/>
      <c r="H295" s="238" t="s">
        <v>19</v>
      </c>
      <c r="I295" s="240"/>
      <c r="J295" s="237"/>
      <c r="K295" s="237"/>
      <c r="L295" s="241"/>
      <c r="M295" s="242"/>
      <c r="N295" s="243"/>
      <c r="O295" s="243"/>
      <c r="P295" s="243"/>
      <c r="Q295" s="243"/>
      <c r="R295" s="243"/>
      <c r="S295" s="243"/>
      <c r="T295" s="244"/>
      <c r="AT295" s="245" t="s">
        <v>176</v>
      </c>
      <c r="AU295" s="245" t="s">
        <v>85</v>
      </c>
      <c r="AV295" s="12" t="s">
        <v>83</v>
      </c>
      <c r="AW295" s="12" t="s">
        <v>37</v>
      </c>
      <c r="AX295" s="12" t="s">
        <v>76</v>
      </c>
      <c r="AY295" s="245" t="s">
        <v>165</v>
      </c>
    </row>
    <row r="296" s="13" customFormat="1">
      <c r="B296" s="246"/>
      <c r="C296" s="247"/>
      <c r="D296" s="233" t="s">
        <v>176</v>
      </c>
      <c r="E296" s="248" t="s">
        <v>19</v>
      </c>
      <c r="F296" s="249" t="s">
        <v>1138</v>
      </c>
      <c r="G296" s="247"/>
      <c r="H296" s="250">
        <v>13.493</v>
      </c>
      <c r="I296" s="251"/>
      <c r="J296" s="247"/>
      <c r="K296" s="247"/>
      <c r="L296" s="252"/>
      <c r="M296" s="253"/>
      <c r="N296" s="254"/>
      <c r="O296" s="254"/>
      <c r="P296" s="254"/>
      <c r="Q296" s="254"/>
      <c r="R296" s="254"/>
      <c r="S296" s="254"/>
      <c r="T296" s="255"/>
      <c r="AT296" s="256" t="s">
        <v>176</v>
      </c>
      <c r="AU296" s="256" t="s">
        <v>85</v>
      </c>
      <c r="AV296" s="13" t="s">
        <v>85</v>
      </c>
      <c r="AW296" s="13" t="s">
        <v>37</v>
      </c>
      <c r="AX296" s="13" t="s">
        <v>76</v>
      </c>
      <c r="AY296" s="256" t="s">
        <v>165</v>
      </c>
    </row>
    <row r="297" s="14" customFormat="1">
      <c r="B297" s="257"/>
      <c r="C297" s="258"/>
      <c r="D297" s="233" t="s">
        <v>176</v>
      </c>
      <c r="E297" s="259" t="s">
        <v>19</v>
      </c>
      <c r="F297" s="260" t="s">
        <v>181</v>
      </c>
      <c r="G297" s="258"/>
      <c r="H297" s="261">
        <v>13.493</v>
      </c>
      <c r="I297" s="262"/>
      <c r="J297" s="258"/>
      <c r="K297" s="258"/>
      <c r="L297" s="263"/>
      <c r="M297" s="264"/>
      <c r="N297" s="265"/>
      <c r="O297" s="265"/>
      <c r="P297" s="265"/>
      <c r="Q297" s="265"/>
      <c r="R297" s="265"/>
      <c r="S297" s="265"/>
      <c r="T297" s="266"/>
      <c r="AT297" s="267" t="s">
        <v>176</v>
      </c>
      <c r="AU297" s="267" t="s">
        <v>85</v>
      </c>
      <c r="AV297" s="14" t="s">
        <v>172</v>
      </c>
      <c r="AW297" s="14" t="s">
        <v>37</v>
      </c>
      <c r="AX297" s="14" t="s">
        <v>83</v>
      </c>
      <c r="AY297" s="267" t="s">
        <v>165</v>
      </c>
    </row>
    <row r="298" s="11" customFormat="1" ht="22.8" customHeight="1">
      <c r="B298" s="204"/>
      <c r="C298" s="205"/>
      <c r="D298" s="206" t="s">
        <v>75</v>
      </c>
      <c r="E298" s="218" t="s">
        <v>233</v>
      </c>
      <c r="F298" s="218" t="s">
        <v>485</v>
      </c>
      <c r="G298" s="205"/>
      <c r="H298" s="205"/>
      <c r="I298" s="208"/>
      <c r="J298" s="219">
        <f>BK298</f>
        <v>0</v>
      </c>
      <c r="K298" s="205"/>
      <c r="L298" s="210"/>
      <c r="M298" s="211"/>
      <c r="N298" s="212"/>
      <c r="O298" s="212"/>
      <c r="P298" s="213">
        <f>SUM(P299:P397)</f>
        <v>0</v>
      </c>
      <c r="Q298" s="212"/>
      <c r="R298" s="213">
        <f>SUM(R299:R397)</f>
        <v>62.158970000000004</v>
      </c>
      <c r="S298" s="212"/>
      <c r="T298" s="214">
        <f>SUM(T299:T397)</f>
        <v>0.184</v>
      </c>
      <c r="AR298" s="215" t="s">
        <v>83</v>
      </c>
      <c r="AT298" s="216" t="s">
        <v>75</v>
      </c>
      <c r="AU298" s="216" t="s">
        <v>83</v>
      </c>
      <c r="AY298" s="215" t="s">
        <v>165</v>
      </c>
      <c r="BK298" s="217">
        <f>SUM(BK299:BK397)</f>
        <v>0</v>
      </c>
    </row>
    <row r="299" s="1" customFormat="1" ht="16.5" customHeight="1">
      <c r="B299" s="39"/>
      <c r="C299" s="220" t="s">
        <v>416</v>
      </c>
      <c r="D299" s="220" t="s">
        <v>167</v>
      </c>
      <c r="E299" s="221" t="s">
        <v>487</v>
      </c>
      <c r="F299" s="222" t="s">
        <v>488</v>
      </c>
      <c r="G299" s="223" t="s">
        <v>324</v>
      </c>
      <c r="H299" s="224">
        <v>5</v>
      </c>
      <c r="I299" s="225"/>
      <c r="J299" s="226">
        <f>ROUND(I299*H299,2)</f>
        <v>0</v>
      </c>
      <c r="K299" s="222" t="s">
        <v>171</v>
      </c>
      <c r="L299" s="44"/>
      <c r="M299" s="227" t="s">
        <v>19</v>
      </c>
      <c r="N299" s="228" t="s">
        <v>47</v>
      </c>
      <c r="O299" s="84"/>
      <c r="P299" s="229">
        <f>O299*H299</f>
        <v>0</v>
      </c>
      <c r="Q299" s="229">
        <v>0.00069999999999999999</v>
      </c>
      <c r="R299" s="229">
        <f>Q299*H299</f>
        <v>0.0035000000000000001</v>
      </c>
      <c r="S299" s="229">
        <v>0</v>
      </c>
      <c r="T299" s="230">
        <f>S299*H299</f>
        <v>0</v>
      </c>
      <c r="AR299" s="231" t="s">
        <v>172</v>
      </c>
      <c r="AT299" s="231" t="s">
        <v>167</v>
      </c>
      <c r="AU299" s="231" t="s">
        <v>85</v>
      </c>
      <c r="AY299" s="18" t="s">
        <v>165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18" t="s">
        <v>83</v>
      </c>
      <c r="BK299" s="232">
        <f>ROUND(I299*H299,2)</f>
        <v>0</v>
      </c>
      <c r="BL299" s="18" t="s">
        <v>172</v>
      </c>
      <c r="BM299" s="231" t="s">
        <v>1139</v>
      </c>
    </row>
    <row r="300" s="1" customFormat="1">
      <c r="B300" s="39"/>
      <c r="C300" s="40"/>
      <c r="D300" s="233" t="s">
        <v>174</v>
      </c>
      <c r="E300" s="40"/>
      <c r="F300" s="234" t="s">
        <v>490</v>
      </c>
      <c r="G300" s="40"/>
      <c r="H300" s="40"/>
      <c r="I300" s="146"/>
      <c r="J300" s="40"/>
      <c r="K300" s="40"/>
      <c r="L300" s="44"/>
      <c r="M300" s="235"/>
      <c r="N300" s="84"/>
      <c r="O300" s="84"/>
      <c r="P300" s="84"/>
      <c r="Q300" s="84"/>
      <c r="R300" s="84"/>
      <c r="S300" s="84"/>
      <c r="T300" s="85"/>
      <c r="AT300" s="18" t="s">
        <v>174</v>
      </c>
      <c r="AU300" s="18" t="s">
        <v>85</v>
      </c>
    </row>
    <row r="301" s="12" customFormat="1">
      <c r="B301" s="236"/>
      <c r="C301" s="237"/>
      <c r="D301" s="233" t="s">
        <v>176</v>
      </c>
      <c r="E301" s="238" t="s">
        <v>19</v>
      </c>
      <c r="F301" s="239" t="s">
        <v>491</v>
      </c>
      <c r="G301" s="237"/>
      <c r="H301" s="238" t="s">
        <v>19</v>
      </c>
      <c r="I301" s="240"/>
      <c r="J301" s="237"/>
      <c r="K301" s="237"/>
      <c r="L301" s="241"/>
      <c r="M301" s="242"/>
      <c r="N301" s="243"/>
      <c r="O301" s="243"/>
      <c r="P301" s="243"/>
      <c r="Q301" s="243"/>
      <c r="R301" s="243"/>
      <c r="S301" s="243"/>
      <c r="T301" s="244"/>
      <c r="AT301" s="245" t="s">
        <v>176</v>
      </c>
      <c r="AU301" s="245" t="s">
        <v>85</v>
      </c>
      <c r="AV301" s="12" t="s">
        <v>83</v>
      </c>
      <c r="AW301" s="12" t="s">
        <v>37</v>
      </c>
      <c r="AX301" s="12" t="s">
        <v>76</v>
      </c>
      <c r="AY301" s="245" t="s">
        <v>165</v>
      </c>
    </row>
    <row r="302" s="13" customFormat="1">
      <c r="B302" s="246"/>
      <c r="C302" s="247"/>
      <c r="D302" s="233" t="s">
        <v>176</v>
      </c>
      <c r="E302" s="248" t="s">
        <v>19</v>
      </c>
      <c r="F302" s="249" t="s">
        <v>1140</v>
      </c>
      <c r="G302" s="247"/>
      <c r="H302" s="250">
        <v>1</v>
      </c>
      <c r="I302" s="251"/>
      <c r="J302" s="247"/>
      <c r="K302" s="247"/>
      <c r="L302" s="252"/>
      <c r="M302" s="253"/>
      <c r="N302" s="254"/>
      <c r="O302" s="254"/>
      <c r="P302" s="254"/>
      <c r="Q302" s="254"/>
      <c r="R302" s="254"/>
      <c r="S302" s="254"/>
      <c r="T302" s="255"/>
      <c r="AT302" s="256" t="s">
        <v>176</v>
      </c>
      <c r="AU302" s="256" t="s">
        <v>85</v>
      </c>
      <c r="AV302" s="13" t="s">
        <v>85</v>
      </c>
      <c r="AW302" s="13" t="s">
        <v>37</v>
      </c>
      <c r="AX302" s="13" t="s">
        <v>76</v>
      </c>
      <c r="AY302" s="256" t="s">
        <v>165</v>
      </c>
    </row>
    <row r="303" s="13" customFormat="1">
      <c r="B303" s="246"/>
      <c r="C303" s="247"/>
      <c r="D303" s="233" t="s">
        <v>176</v>
      </c>
      <c r="E303" s="248" t="s">
        <v>19</v>
      </c>
      <c r="F303" s="249" t="s">
        <v>1141</v>
      </c>
      <c r="G303" s="247"/>
      <c r="H303" s="250">
        <v>1</v>
      </c>
      <c r="I303" s="251"/>
      <c r="J303" s="247"/>
      <c r="K303" s="247"/>
      <c r="L303" s="252"/>
      <c r="M303" s="253"/>
      <c r="N303" s="254"/>
      <c r="O303" s="254"/>
      <c r="P303" s="254"/>
      <c r="Q303" s="254"/>
      <c r="R303" s="254"/>
      <c r="S303" s="254"/>
      <c r="T303" s="255"/>
      <c r="AT303" s="256" t="s">
        <v>176</v>
      </c>
      <c r="AU303" s="256" t="s">
        <v>85</v>
      </c>
      <c r="AV303" s="13" t="s">
        <v>85</v>
      </c>
      <c r="AW303" s="13" t="s">
        <v>37</v>
      </c>
      <c r="AX303" s="13" t="s">
        <v>76</v>
      </c>
      <c r="AY303" s="256" t="s">
        <v>165</v>
      </c>
    </row>
    <row r="304" s="13" customFormat="1">
      <c r="B304" s="246"/>
      <c r="C304" s="247"/>
      <c r="D304" s="233" t="s">
        <v>176</v>
      </c>
      <c r="E304" s="248" t="s">
        <v>19</v>
      </c>
      <c r="F304" s="249" t="s">
        <v>1142</v>
      </c>
      <c r="G304" s="247"/>
      <c r="H304" s="250">
        <v>3</v>
      </c>
      <c r="I304" s="251"/>
      <c r="J304" s="247"/>
      <c r="K304" s="247"/>
      <c r="L304" s="252"/>
      <c r="M304" s="253"/>
      <c r="N304" s="254"/>
      <c r="O304" s="254"/>
      <c r="P304" s="254"/>
      <c r="Q304" s="254"/>
      <c r="R304" s="254"/>
      <c r="S304" s="254"/>
      <c r="T304" s="255"/>
      <c r="AT304" s="256" t="s">
        <v>176</v>
      </c>
      <c r="AU304" s="256" t="s">
        <v>85</v>
      </c>
      <c r="AV304" s="13" t="s">
        <v>85</v>
      </c>
      <c r="AW304" s="13" t="s">
        <v>37</v>
      </c>
      <c r="AX304" s="13" t="s">
        <v>76</v>
      </c>
      <c r="AY304" s="256" t="s">
        <v>165</v>
      </c>
    </row>
    <row r="305" s="14" customFormat="1">
      <c r="B305" s="257"/>
      <c r="C305" s="258"/>
      <c r="D305" s="233" t="s">
        <v>176</v>
      </c>
      <c r="E305" s="259" t="s">
        <v>19</v>
      </c>
      <c r="F305" s="260" t="s">
        <v>181</v>
      </c>
      <c r="G305" s="258"/>
      <c r="H305" s="261">
        <v>5</v>
      </c>
      <c r="I305" s="262"/>
      <c r="J305" s="258"/>
      <c r="K305" s="258"/>
      <c r="L305" s="263"/>
      <c r="M305" s="264"/>
      <c r="N305" s="265"/>
      <c r="O305" s="265"/>
      <c r="P305" s="265"/>
      <c r="Q305" s="265"/>
      <c r="R305" s="265"/>
      <c r="S305" s="265"/>
      <c r="T305" s="266"/>
      <c r="AT305" s="267" t="s">
        <v>176</v>
      </c>
      <c r="AU305" s="267" t="s">
        <v>85</v>
      </c>
      <c r="AV305" s="14" t="s">
        <v>172</v>
      </c>
      <c r="AW305" s="14" t="s">
        <v>37</v>
      </c>
      <c r="AX305" s="14" t="s">
        <v>83</v>
      </c>
      <c r="AY305" s="267" t="s">
        <v>165</v>
      </c>
    </row>
    <row r="306" s="1" customFormat="1" ht="16.5" customHeight="1">
      <c r="B306" s="39"/>
      <c r="C306" s="220" t="s">
        <v>422</v>
      </c>
      <c r="D306" s="220" t="s">
        <v>167</v>
      </c>
      <c r="E306" s="221" t="s">
        <v>495</v>
      </c>
      <c r="F306" s="222" t="s">
        <v>496</v>
      </c>
      <c r="G306" s="223" t="s">
        <v>324</v>
      </c>
      <c r="H306" s="224">
        <v>3</v>
      </c>
      <c r="I306" s="225"/>
      <c r="J306" s="226">
        <f>ROUND(I306*H306,2)</f>
        <v>0</v>
      </c>
      <c r="K306" s="222" t="s">
        <v>171</v>
      </c>
      <c r="L306" s="44"/>
      <c r="M306" s="227" t="s">
        <v>19</v>
      </c>
      <c r="N306" s="228" t="s">
        <v>47</v>
      </c>
      <c r="O306" s="84"/>
      <c r="P306" s="229">
        <f>O306*H306</f>
        <v>0</v>
      </c>
      <c r="Q306" s="229">
        <v>0.11241</v>
      </c>
      <c r="R306" s="229">
        <f>Q306*H306</f>
        <v>0.33722999999999997</v>
      </c>
      <c r="S306" s="229">
        <v>0</v>
      </c>
      <c r="T306" s="230">
        <f>S306*H306</f>
        <v>0</v>
      </c>
      <c r="AR306" s="231" t="s">
        <v>172</v>
      </c>
      <c r="AT306" s="231" t="s">
        <v>167</v>
      </c>
      <c r="AU306" s="231" t="s">
        <v>85</v>
      </c>
      <c r="AY306" s="18" t="s">
        <v>165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8" t="s">
        <v>83</v>
      </c>
      <c r="BK306" s="232">
        <f>ROUND(I306*H306,2)</f>
        <v>0</v>
      </c>
      <c r="BL306" s="18" t="s">
        <v>172</v>
      </c>
      <c r="BM306" s="231" t="s">
        <v>1143</v>
      </c>
    </row>
    <row r="307" s="1" customFormat="1">
      <c r="B307" s="39"/>
      <c r="C307" s="40"/>
      <c r="D307" s="233" t="s">
        <v>174</v>
      </c>
      <c r="E307" s="40"/>
      <c r="F307" s="234" t="s">
        <v>498</v>
      </c>
      <c r="G307" s="40"/>
      <c r="H307" s="40"/>
      <c r="I307" s="146"/>
      <c r="J307" s="40"/>
      <c r="K307" s="40"/>
      <c r="L307" s="44"/>
      <c r="M307" s="235"/>
      <c r="N307" s="84"/>
      <c r="O307" s="84"/>
      <c r="P307" s="84"/>
      <c r="Q307" s="84"/>
      <c r="R307" s="84"/>
      <c r="S307" s="84"/>
      <c r="T307" s="85"/>
      <c r="AT307" s="18" t="s">
        <v>174</v>
      </c>
      <c r="AU307" s="18" t="s">
        <v>85</v>
      </c>
    </row>
    <row r="308" s="12" customFormat="1">
      <c r="B308" s="236"/>
      <c r="C308" s="237"/>
      <c r="D308" s="233" t="s">
        <v>176</v>
      </c>
      <c r="E308" s="238" t="s">
        <v>19</v>
      </c>
      <c r="F308" s="239" t="s">
        <v>491</v>
      </c>
      <c r="G308" s="237"/>
      <c r="H308" s="238" t="s">
        <v>19</v>
      </c>
      <c r="I308" s="240"/>
      <c r="J308" s="237"/>
      <c r="K308" s="237"/>
      <c r="L308" s="241"/>
      <c r="M308" s="242"/>
      <c r="N308" s="243"/>
      <c r="O308" s="243"/>
      <c r="P308" s="243"/>
      <c r="Q308" s="243"/>
      <c r="R308" s="243"/>
      <c r="S308" s="243"/>
      <c r="T308" s="244"/>
      <c r="AT308" s="245" t="s">
        <v>176</v>
      </c>
      <c r="AU308" s="245" t="s">
        <v>85</v>
      </c>
      <c r="AV308" s="12" t="s">
        <v>83</v>
      </c>
      <c r="AW308" s="12" t="s">
        <v>37</v>
      </c>
      <c r="AX308" s="12" t="s">
        <v>76</v>
      </c>
      <c r="AY308" s="245" t="s">
        <v>165</v>
      </c>
    </row>
    <row r="309" s="13" customFormat="1">
      <c r="B309" s="246"/>
      <c r="C309" s="247"/>
      <c r="D309" s="233" t="s">
        <v>176</v>
      </c>
      <c r="E309" s="248" t="s">
        <v>19</v>
      </c>
      <c r="F309" s="249" t="s">
        <v>1140</v>
      </c>
      <c r="G309" s="247"/>
      <c r="H309" s="250">
        <v>1</v>
      </c>
      <c r="I309" s="251"/>
      <c r="J309" s="247"/>
      <c r="K309" s="247"/>
      <c r="L309" s="252"/>
      <c r="M309" s="253"/>
      <c r="N309" s="254"/>
      <c r="O309" s="254"/>
      <c r="P309" s="254"/>
      <c r="Q309" s="254"/>
      <c r="R309" s="254"/>
      <c r="S309" s="254"/>
      <c r="T309" s="255"/>
      <c r="AT309" s="256" t="s">
        <v>176</v>
      </c>
      <c r="AU309" s="256" t="s">
        <v>85</v>
      </c>
      <c r="AV309" s="13" t="s">
        <v>85</v>
      </c>
      <c r="AW309" s="13" t="s">
        <v>37</v>
      </c>
      <c r="AX309" s="13" t="s">
        <v>76</v>
      </c>
      <c r="AY309" s="256" t="s">
        <v>165</v>
      </c>
    </row>
    <row r="310" s="13" customFormat="1">
      <c r="B310" s="246"/>
      <c r="C310" s="247"/>
      <c r="D310" s="233" t="s">
        <v>176</v>
      </c>
      <c r="E310" s="248" t="s">
        <v>19</v>
      </c>
      <c r="F310" s="249" t="s">
        <v>1141</v>
      </c>
      <c r="G310" s="247"/>
      <c r="H310" s="250">
        <v>1</v>
      </c>
      <c r="I310" s="251"/>
      <c r="J310" s="247"/>
      <c r="K310" s="247"/>
      <c r="L310" s="252"/>
      <c r="M310" s="253"/>
      <c r="N310" s="254"/>
      <c r="O310" s="254"/>
      <c r="P310" s="254"/>
      <c r="Q310" s="254"/>
      <c r="R310" s="254"/>
      <c r="S310" s="254"/>
      <c r="T310" s="255"/>
      <c r="AT310" s="256" t="s">
        <v>176</v>
      </c>
      <c r="AU310" s="256" t="s">
        <v>85</v>
      </c>
      <c r="AV310" s="13" t="s">
        <v>85</v>
      </c>
      <c r="AW310" s="13" t="s">
        <v>37</v>
      </c>
      <c r="AX310" s="13" t="s">
        <v>76</v>
      </c>
      <c r="AY310" s="256" t="s">
        <v>165</v>
      </c>
    </row>
    <row r="311" s="13" customFormat="1">
      <c r="B311" s="246"/>
      <c r="C311" s="247"/>
      <c r="D311" s="233" t="s">
        <v>176</v>
      </c>
      <c r="E311" s="248" t="s">
        <v>19</v>
      </c>
      <c r="F311" s="249" t="s">
        <v>1144</v>
      </c>
      <c r="G311" s="247"/>
      <c r="H311" s="250">
        <v>1</v>
      </c>
      <c r="I311" s="251"/>
      <c r="J311" s="247"/>
      <c r="K311" s="247"/>
      <c r="L311" s="252"/>
      <c r="M311" s="253"/>
      <c r="N311" s="254"/>
      <c r="O311" s="254"/>
      <c r="P311" s="254"/>
      <c r="Q311" s="254"/>
      <c r="R311" s="254"/>
      <c r="S311" s="254"/>
      <c r="T311" s="255"/>
      <c r="AT311" s="256" t="s">
        <v>176</v>
      </c>
      <c r="AU311" s="256" t="s">
        <v>85</v>
      </c>
      <c r="AV311" s="13" t="s">
        <v>85</v>
      </c>
      <c r="AW311" s="13" t="s">
        <v>37</v>
      </c>
      <c r="AX311" s="13" t="s">
        <v>76</v>
      </c>
      <c r="AY311" s="256" t="s">
        <v>165</v>
      </c>
    </row>
    <row r="312" s="14" customFormat="1">
      <c r="B312" s="257"/>
      <c r="C312" s="258"/>
      <c r="D312" s="233" t="s">
        <v>176</v>
      </c>
      <c r="E312" s="259" t="s">
        <v>19</v>
      </c>
      <c r="F312" s="260" t="s">
        <v>181</v>
      </c>
      <c r="G312" s="258"/>
      <c r="H312" s="261">
        <v>3</v>
      </c>
      <c r="I312" s="262"/>
      <c r="J312" s="258"/>
      <c r="K312" s="258"/>
      <c r="L312" s="263"/>
      <c r="M312" s="264"/>
      <c r="N312" s="265"/>
      <c r="O312" s="265"/>
      <c r="P312" s="265"/>
      <c r="Q312" s="265"/>
      <c r="R312" s="265"/>
      <c r="S312" s="265"/>
      <c r="T312" s="266"/>
      <c r="AT312" s="267" t="s">
        <v>176</v>
      </c>
      <c r="AU312" s="267" t="s">
        <v>85</v>
      </c>
      <c r="AV312" s="14" t="s">
        <v>172</v>
      </c>
      <c r="AW312" s="14" t="s">
        <v>37</v>
      </c>
      <c r="AX312" s="14" t="s">
        <v>83</v>
      </c>
      <c r="AY312" s="267" t="s">
        <v>165</v>
      </c>
    </row>
    <row r="313" s="1" customFormat="1" ht="16.5" customHeight="1">
      <c r="B313" s="39"/>
      <c r="C313" s="268" t="s">
        <v>429</v>
      </c>
      <c r="D313" s="268" t="s">
        <v>268</v>
      </c>
      <c r="E313" s="269" t="s">
        <v>501</v>
      </c>
      <c r="F313" s="270" t="s">
        <v>502</v>
      </c>
      <c r="G313" s="271" t="s">
        <v>324</v>
      </c>
      <c r="H313" s="272">
        <v>3</v>
      </c>
      <c r="I313" s="273"/>
      <c r="J313" s="274">
        <f>ROUND(I313*H313,2)</f>
        <v>0</v>
      </c>
      <c r="K313" s="270" t="s">
        <v>171</v>
      </c>
      <c r="L313" s="275"/>
      <c r="M313" s="276" t="s">
        <v>19</v>
      </c>
      <c r="N313" s="277" t="s">
        <v>47</v>
      </c>
      <c r="O313" s="84"/>
      <c r="P313" s="229">
        <f>O313*H313</f>
        <v>0</v>
      </c>
      <c r="Q313" s="229">
        <v>0.0025000000000000001</v>
      </c>
      <c r="R313" s="229">
        <f>Q313*H313</f>
        <v>0.0074999999999999997</v>
      </c>
      <c r="S313" s="229">
        <v>0</v>
      </c>
      <c r="T313" s="230">
        <f>S313*H313</f>
        <v>0</v>
      </c>
      <c r="AR313" s="231" t="s">
        <v>224</v>
      </c>
      <c r="AT313" s="231" t="s">
        <v>268</v>
      </c>
      <c r="AU313" s="231" t="s">
        <v>85</v>
      </c>
      <c r="AY313" s="18" t="s">
        <v>165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8" t="s">
        <v>83</v>
      </c>
      <c r="BK313" s="232">
        <f>ROUND(I313*H313,2)</f>
        <v>0</v>
      </c>
      <c r="BL313" s="18" t="s">
        <v>172</v>
      </c>
      <c r="BM313" s="231" t="s">
        <v>1145</v>
      </c>
    </row>
    <row r="314" s="1" customFormat="1">
      <c r="B314" s="39"/>
      <c r="C314" s="40"/>
      <c r="D314" s="233" t="s">
        <v>174</v>
      </c>
      <c r="E314" s="40"/>
      <c r="F314" s="234" t="s">
        <v>502</v>
      </c>
      <c r="G314" s="40"/>
      <c r="H314" s="40"/>
      <c r="I314" s="146"/>
      <c r="J314" s="40"/>
      <c r="K314" s="40"/>
      <c r="L314" s="44"/>
      <c r="M314" s="235"/>
      <c r="N314" s="84"/>
      <c r="O314" s="84"/>
      <c r="P314" s="84"/>
      <c r="Q314" s="84"/>
      <c r="R314" s="84"/>
      <c r="S314" s="84"/>
      <c r="T314" s="85"/>
      <c r="AT314" s="18" t="s">
        <v>174</v>
      </c>
      <c r="AU314" s="18" t="s">
        <v>85</v>
      </c>
    </row>
    <row r="315" s="12" customFormat="1">
      <c r="B315" s="236"/>
      <c r="C315" s="237"/>
      <c r="D315" s="233" t="s">
        <v>176</v>
      </c>
      <c r="E315" s="238" t="s">
        <v>19</v>
      </c>
      <c r="F315" s="239" t="s">
        <v>504</v>
      </c>
      <c r="G315" s="237"/>
      <c r="H315" s="238" t="s">
        <v>19</v>
      </c>
      <c r="I315" s="240"/>
      <c r="J315" s="237"/>
      <c r="K315" s="237"/>
      <c r="L315" s="241"/>
      <c r="M315" s="242"/>
      <c r="N315" s="243"/>
      <c r="O315" s="243"/>
      <c r="P315" s="243"/>
      <c r="Q315" s="243"/>
      <c r="R315" s="243"/>
      <c r="S315" s="243"/>
      <c r="T315" s="244"/>
      <c r="AT315" s="245" t="s">
        <v>176</v>
      </c>
      <c r="AU315" s="245" t="s">
        <v>85</v>
      </c>
      <c r="AV315" s="12" t="s">
        <v>83</v>
      </c>
      <c r="AW315" s="12" t="s">
        <v>37</v>
      </c>
      <c r="AX315" s="12" t="s">
        <v>76</v>
      </c>
      <c r="AY315" s="245" t="s">
        <v>165</v>
      </c>
    </row>
    <row r="316" s="13" customFormat="1">
      <c r="B316" s="246"/>
      <c r="C316" s="247"/>
      <c r="D316" s="233" t="s">
        <v>176</v>
      </c>
      <c r="E316" s="248" t="s">
        <v>19</v>
      </c>
      <c r="F316" s="249" t="s">
        <v>188</v>
      </c>
      <c r="G316" s="247"/>
      <c r="H316" s="250">
        <v>3</v>
      </c>
      <c r="I316" s="251"/>
      <c r="J316" s="247"/>
      <c r="K316" s="247"/>
      <c r="L316" s="252"/>
      <c r="M316" s="253"/>
      <c r="N316" s="254"/>
      <c r="O316" s="254"/>
      <c r="P316" s="254"/>
      <c r="Q316" s="254"/>
      <c r="R316" s="254"/>
      <c r="S316" s="254"/>
      <c r="T316" s="255"/>
      <c r="AT316" s="256" t="s">
        <v>176</v>
      </c>
      <c r="AU316" s="256" t="s">
        <v>85</v>
      </c>
      <c r="AV316" s="13" t="s">
        <v>85</v>
      </c>
      <c r="AW316" s="13" t="s">
        <v>37</v>
      </c>
      <c r="AX316" s="13" t="s">
        <v>76</v>
      </c>
      <c r="AY316" s="256" t="s">
        <v>165</v>
      </c>
    </row>
    <row r="317" s="14" customFormat="1">
      <c r="B317" s="257"/>
      <c r="C317" s="258"/>
      <c r="D317" s="233" t="s">
        <v>176</v>
      </c>
      <c r="E317" s="259" t="s">
        <v>19</v>
      </c>
      <c r="F317" s="260" t="s">
        <v>181</v>
      </c>
      <c r="G317" s="258"/>
      <c r="H317" s="261">
        <v>3</v>
      </c>
      <c r="I317" s="262"/>
      <c r="J317" s="258"/>
      <c r="K317" s="258"/>
      <c r="L317" s="263"/>
      <c r="M317" s="264"/>
      <c r="N317" s="265"/>
      <c r="O317" s="265"/>
      <c r="P317" s="265"/>
      <c r="Q317" s="265"/>
      <c r="R317" s="265"/>
      <c r="S317" s="265"/>
      <c r="T317" s="266"/>
      <c r="AT317" s="267" t="s">
        <v>176</v>
      </c>
      <c r="AU317" s="267" t="s">
        <v>85</v>
      </c>
      <c r="AV317" s="14" t="s">
        <v>172</v>
      </c>
      <c r="AW317" s="14" t="s">
        <v>37</v>
      </c>
      <c r="AX317" s="14" t="s">
        <v>83</v>
      </c>
      <c r="AY317" s="267" t="s">
        <v>165</v>
      </c>
    </row>
    <row r="318" s="1" customFormat="1" ht="16.5" customHeight="1">
      <c r="B318" s="39"/>
      <c r="C318" s="220" t="s">
        <v>434</v>
      </c>
      <c r="D318" s="220" t="s">
        <v>167</v>
      </c>
      <c r="E318" s="221" t="s">
        <v>506</v>
      </c>
      <c r="F318" s="222" t="s">
        <v>507</v>
      </c>
      <c r="G318" s="223" t="s">
        <v>197</v>
      </c>
      <c r="H318" s="224">
        <v>172</v>
      </c>
      <c r="I318" s="225"/>
      <c r="J318" s="226">
        <f>ROUND(I318*H318,2)</f>
        <v>0</v>
      </c>
      <c r="K318" s="222" t="s">
        <v>171</v>
      </c>
      <c r="L318" s="44"/>
      <c r="M318" s="227" t="s">
        <v>19</v>
      </c>
      <c r="N318" s="228" t="s">
        <v>47</v>
      </c>
      <c r="O318" s="84"/>
      <c r="P318" s="229">
        <f>O318*H318</f>
        <v>0</v>
      </c>
      <c r="Q318" s="229">
        <v>0.15540000000000001</v>
      </c>
      <c r="R318" s="229">
        <f>Q318*H318</f>
        <v>26.728800000000003</v>
      </c>
      <c r="S318" s="229">
        <v>0</v>
      </c>
      <c r="T318" s="230">
        <f>S318*H318</f>
        <v>0</v>
      </c>
      <c r="AR318" s="231" t="s">
        <v>172</v>
      </c>
      <c r="AT318" s="231" t="s">
        <v>167</v>
      </c>
      <c r="AU318" s="231" t="s">
        <v>85</v>
      </c>
      <c r="AY318" s="18" t="s">
        <v>165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8" t="s">
        <v>83</v>
      </c>
      <c r="BK318" s="232">
        <f>ROUND(I318*H318,2)</f>
        <v>0</v>
      </c>
      <c r="BL318" s="18" t="s">
        <v>172</v>
      </c>
      <c r="BM318" s="231" t="s">
        <v>1146</v>
      </c>
    </row>
    <row r="319" s="1" customFormat="1">
      <c r="B319" s="39"/>
      <c r="C319" s="40"/>
      <c r="D319" s="233" t="s">
        <v>174</v>
      </c>
      <c r="E319" s="40"/>
      <c r="F319" s="234" t="s">
        <v>509</v>
      </c>
      <c r="G319" s="40"/>
      <c r="H319" s="40"/>
      <c r="I319" s="146"/>
      <c r="J319" s="40"/>
      <c r="K319" s="40"/>
      <c r="L319" s="44"/>
      <c r="M319" s="235"/>
      <c r="N319" s="84"/>
      <c r="O319" s="84"/>
      <c r="P319" s="84"/>
      <c r="Q319" s="84"/>
      <c r="R319" s="84"/>
      <c r="S319" s="84"/>
      <c r="T319" s="85"/>
      <c r="AT319" s="18" t="s">
        <v>174</v>
      </c>
      <c r="AU319" s="18" t="s">
        <v>85</v>
      </c>
    </row>
    <row r="320" s="12" customFormat="1">
      <c r="B320" s="236"/>
      <c r="C320" s="237"/>
      <c r="D320" s="233" t="s">
        <v>176</v>
      </c>
      <c r="E320" s="238" t="s">
        <v>19</v>
      </c>
      <c r="F320" s="239" t="s">
        <v>510</v>
      </c>
      <c r="G320" s="237"/>
      <c r="H320" s="238" t="s">
        <v>19</v>
      </c>
      <c r="I320" s="240"/>
      <c r="J320" s="237"/>
      <c r="K320" s="237"/>
      <c r="L320" s="241"/>
      <c r="M320" s="242"/>
      <c r="N320" s="243"/>
      <c r="O320" s="243"/>
      <c r="P320" s="243"/>
      <c r="Q320" s="243"/>
      <c r="R320" s="243"/>
      <c r="S320" s="243"/>
      <c r="T320" s="244"/>
      <c r="AT320" s="245" t="s">
        <v>176</v>
      </c>
      <c r="AU320" s="245" t="s">
        <v>85</v>
      </c>
      <c r="AV320" s="12" t="s">
        <v>83</v>
      </c>
      <c r="AW320" s="12" t="s">
        <v>37</v>
      </c>
      <c r="AX320" s="12" t="s">
        <v>76</v>
      </c>
      <c r="AY320" s="245" t="s">
        <v>165</v>
      </c>
    </row>
    <row r="321" s="13" customFormat="1">
      <c r="B321" s="246"/>
      <c r="C321" s="247"/>
      <c r="D321" s="233" t="s">
        <v>176</v>
      </c>
      <c r="E321" s="248" t="s">
        <v>19</v>
      </c>
      <c r="F321" s="249" t="s">
        <v>1147</v>
      </c>
      <c r="G321" s="247"/>
      <c r="H321" s="250">
        <v>172</v>
      </c>
      <c r="I321" s="251"/>
      <c r="J321" s="247"/>
      <c r="K321" s="247"/>
      <c r="L321" s="252"/>
      <c r="M321" s="253"/>
      <c r="N321" s="254"/>
      <c r="O321" s="254"/>
      <c r="P321" s="254"/>
      <c r="Q321" s="254"/>
      <c r="R321" s="254"/>
      <c r="S321" s="254"/>
      <c r="T321" s="255"/>
      <c r="AT321" s="256" t="s">
        <v>176</v>
      </c>
      <c r="AU321" s="256" t="s">
        <v>85</v>
      </c>
      <c r="AV321" s="13" t="s">
        <v>85</v>
      </c>
      <c r="AW321" s="13" t="s">
        <v>37</v>
      </c>
      <c r="AX321" s="13" t="s">
        <v>76</v>
      </c>
      <c r="AY321" s="256" t="s">
        <v>165</v>
      </c>
    </row>
    <row r="322" s="14" customFormat="1">
      <c r="B322" s="257"/>
      <c r="C322" s="258"/>
      <c r="D322" s="233" t="s">
        <v>176</v>
      </c>
      <c r="E322" s="259" t="s">
        <v>19</v>
      </c>
      <c r="F322" s="260" t="s">
        <v>181</v>
      </c>
      <c r="G322" s="258"/>
      <c r="H322" s="261">
        <v>172</v>
      </c>
      <c r="I322" s="262"/>
      <c r="J322" s="258"/>
      <c r="K322" s="258"/>
      <c r="L322" s="263"/>
      <c r="M322" s="264"/>
      <c r="N322" s="265"/>
      <c r="O322" s="265"/>
      <c r="P322" s="265"/>
      <c r="Q322" s="265"/>
      <c r="R322" s="265"/>
      <c r="S322" s="265"/>
      <c r="T322" s="266"/>
      <c r="AT322" s="267" t="s">
        <v>176</v>
      </c>
      <c r="AU322" s="267" t="s">
        <v>85</v>
      </c>
      <c r="AV322" s="14" t="s">
        <v>172</v>
      </c>
      <c r="AW322" s="14" t="s">
        <v>37</v>
      </c>
      <c r="AX322" s="14" t="s">
        <v>83</v>
      </c>
      <c r="AY322" s="267" t="s">
        <v>165</v>
      </c>
    </row>
    <row r="323" s="1" customFormat="1" ht="16.5" customHeight="1">
      <c r="B323" s="39"/>
      <c r="C323" s="268" t="s">
        <v>439</v>
      </c>
      <c r="D323" s="268" t="s">
        <v>268</v>
      </c>
      <c r="E323" s="269" t="s">
        <v>515</v>
      </c>
      <c r="F323" s="270" t="s">
        <v>516</v>
      </c>
      <c r="G323" s="271" t="s">
        <v>197</v>
      </c>
      <c r="H323" s="272">
        <v>134.33000000000001</v>
      </c>
      <c r="I323" s="273"/>
      <c r="J323" s="274">
        <f>ROUND(I323*H323,2)</f>
        <v>0</v>
      </c>
      <c r="K323" s="270" t="s">
        <v>171</v>
      </c>
      <c r="L323" s="275"/>
      <c r="M323" s="276" t="s">
        <v>19</v>
      </c>
      <c r="N323" s="277" t="s">
        <v>47</v>
      </c>
      <c r="O323" s="84"/>
      <c r="P323" s="229">
        <f>O323*H323</f>
        <v>0</v>
      </c>
      <c r="Q323" s="229">
        <v>0.081000000000000003</v>
      </c>
      <c r="R323" s="229">
        <f>Q323*H323</f>
        <v>10.880730000000002</v>
      </c>
      <c r="S323" s="229">
        <v>0</v>
      </c>
      <c r="T323" s="230">
        <f>S323*H323</f>
        <v>0</v>
      </c>
      <c r="AR323" s="231" t="s">
        <v>224</v>
      </c>
      <c r="AT323" s="231" t="s">
        <v>268</v>
      </c>
      <c r="AU323" s="231" t="s">
        <v>85</v>
      </c>
      <c r="AY323" s="18" t="s">
        <v>165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8" t="s">
        <v>83</v>
      </c>
      <c r="BK323" s="232">
        <f>ROUND(I323*H323,2)</f>
        <v>0</v>
      </c>
      <c r="BL323" s="18" t="s">
        <v>172</v>
      </c>
      <c r="BM323" s="231" t="s">
        <v>1148</v>
      </c>
    </row>
    <row r="324" s="1" customFormat="1">
      <c r="B324" s="39"/>
      <c r="C324" s="40"/>
      <c r="D324" s="233" t="s">
        <v>174</v>
      </c>
      <c r="E324" s="40"/>
      <c r="F324" s="234" t="s">
        <v>516</v>
      </c>
      <c r="G324" s="40"/>
      <c r="H324" s="40"/>
      <c r="I324" s="146"/>
      <c r="J324" s="40"/>
      <c r="K324" s="40"/>
      <c r="L324" s="44"/>
      <c r="M324" s="235"/>
      <c r="N324" s="84"/>
      <c r="O324" s="84"/>
      <c r="P324" s="84"/>
      <c r="Q324" s="84"/>
      <c r="R324" s="84"/>
      <c r="S324" s="84"/>
      <c r="T324" s="85"/>
      <c r="AT324" s="18" t="s">
        <v>174</v>
      </c>
      <c r="AU324" s="18" t="s">
        <v>85</v>
      </c>
    </row>
    <row r="325" s="12" customFormat="1">
      <c r="B325" s="236"/>
      <c r="C325" s="237"/>
      <c r="D325" s="233" t="s">
        <v>176</v>
      </c>
      <c r="E325" s="238" t="s">
        <v>19</v>
      </c>
      <c r="F325" s="239" t="s">
        <v>518</v>
      </c>
      <c r="G325" s="237"/>
      <c r="H325" s="238" t="s">
        <v>19</v>
      </c>
      <c r="I325" s="240"/>
      <c r="J325" s="237"/>
      <c r="K325" s="237"/>
      <c r="L325" s="241"/>
      <c r="M325" s="242"/>
      <c r="N325" s="243"/>
      <c r="O325" s="243"/>
      <c r="P325" s="243"/>
      <c r="Q325" s="243"/>
      <c r="R325" s="243"/>
      <c r="S325" s="243"/>
      <c r="T325" s="244"/>
      <c r="AT325" s="245" t="s">
        <v>176</v>
      </c>
      <c r="AU325" s="245" t="s">
        <v>85</v>
      </c>
      <c r="AV325" s="12" t="s">
        <v>83</v>
      </c>
      <c r="AW325" s="12" t="s">
        <v>37</v>
      </c>
      <c r="AX325" s="12" t="s">
        <v>76</v>
      </c>
      <c r="AY325" s="245" t="s">
        <v>165</v>
      </c>
    </row>
    <row r="326" s="13" customFormat="1">
      <c r="B326" s="246"/>
      <c r="C326" s="247"/>
      <c r="D326" s="233" t="s">
        <v>176</v>
      </c>
      <c r="E326" s="248" t="s">
        <v>19</v>
      </c>
      <c r="F326" s="249" t="s">
        <v>1149</v>
      </c>
      <c r="G326" s="247"/>
      <c r="H326" s="250">
        <v>173.72</v>
      </c>
      <c r="I326" s="251"/>
      <c r="J326" s="247"/>
      <c r="K326" s="247"/>
      <c r="L326" s="252"/>
      <c r="M326" s="253"/>
      <c r="N326" s="254"/>
      <c r="O326" s="254"/>
      <c r="P326" s="254"/>
      <c r="Q326" s="254"/>
      <c r="R326" s="254"/>
      <c r="S326" s="254"/>
      <c r="T326" s="255"/>
      <c r="AT326" s="256" t="s">
        <v>176</v>
      </c>
      <c r="AU326" s="256" t="s">
        <v>85</v>
      </c>
      <c r="AV326" s="13" t="s">
        <v>85</v>
      </c>
      <c r="AW326" s="13" t="s">
        <v>37</v>
      </c>
      <c r="AX326" s="13" t="s">
        <v>76</v>
      </c>
      <c r="AY326" s="256" t="s">
        <v>165</v>
      </c>
    </row>
    <row r="327" s="12" customFormat="1">
      <c r="B327" s="236"/>
      <c r="C327" s="237"/>
      <c r="D327" s="233" t="s">
        <v>176</v>
      </c>
      <c r="E327" s="238" t="s">
        <v>19</v>
      </c>
      <c r="F327" s="239" t="s">
        <v>520</v>
      </c>
      <c r="G327" s="237"/>
      <c r="H327" s="238" t="s">
        <v>19</v>
      </c>
      <c r="I327" s="240"/>
      <c r="J327" s="237"/>
      <c r="K327" s="237"/>
      <c r="L327" s="241"/>
      <c r="M327" s="242"/>
      <c r="N327" s="243"/>
      <c r="O327" s="243"/>
      <c r="P327" s="243"/>
      <c r="Q327" s="243"/>
      <c r="R327" s="243"/>
      <c r="S327" s="243"/>
      <c r="T327" s="244"/>
      <c r="AT327" s="245" t="s">
        <v>176</v>
      </c>
      <c r="AU327" s="245" t="s">
        <v>85</v>
      </c>
      <c r="AV327" s="12" t="s">
        <v>83</v>
      </c>
      <c r="AW327" s="12" t="s">
        <v>37</v>
      </c>
      <c r="AX327" s="12" t="s">
        <v>76</v>
      </c>
      <c r="AY327" s="245" t="s">
        <v>165</v>
      </c>
    </row>
    <row r="328" s="13" customFormat="1">
      <c r="B328" s="246"/>
      <c r="C328" s="247"/>
      <c r="D328" s="233" t="s">
        <v>176</v>
      </c>
      <c r="E328" s="248" t="s">
        <v>19</v>
      </c>
      <c r="F328" s="249" t="s">
        <v>1150</v>
      </c>
      <c r="G328" s="247"/>
      <c r="H328" s="250">
        <v>-28.280000000000001</v>
      </c>
      <c r="I328" s="251"/>
      <c r="J328" s="247"/>
      <c r="K328" s="247"/>
      <c r="L328" s="252"/>
      <c r="M328" s="253"/>
      <c r="N328" s="254"/>
      <c r="O328" s="254"/>
      <c r="P328" s="254"/>
      <c r="Q328" s="254"/>
      <c r="R328" s="254"/>
      <c r="S328" s="254"/>
      <c r="T328" s="255"/>
      <c r="AT328" s="256" t="s">
        <v>176</v>
      </c>
      <c r="AU328" s="256" t="s">
        <v>85</v>
      </c>
      <c r="AV328" s="13" t="s">
        <v>85</v>
      </c>
      <c r="AW328" s="13" t="s">
        <v>37</v>
      </c>
      <c r="AX328" s="13" t="s">
        <v>76</v>
      </c>
      <c r="AY328" s="256" t="s">
        <v>165</v>
      </c>
    </row>
    <row r="329" s="12" customFormat="1">
      <c r="B329" s="236"/>
      <c r="C329" s="237"/>
      <c r="D329" s="233" t="s">
        <v>176</v>
      </c>
      <c r="E329" s="238" t="s">
        <v>19</v>
      </c>
      <c r="F329" s="239" t="s">
        <v>522</v>
      </c>
      <c r="G329" s="237"/>
      <c r="H329" s="238" t="s">
        <v>19</v>
      </c>
      <c r="I329" s="240"/>
      <c r="J329" s="237"/>
      <c r="K329" s="237"/>
      <c r="L329" s="241"/>
      <c r="M329" s="242"/>
      <c r="N329" s="243"/>
      <c r="O329" s="243"/>
      <c r="P329" s="243"/>
      <c r="Q329" s="243"/>
      <c r="R329" s="243"/>
      <c r="S329" s="243"/>
      <c r="T329" s="244"/>
      <c r="AT329" s="245" t="s">
        <v>176</v>
      </c>
      <c r="AU329" s="245" t="s">
        <v>85</v>
      </c>
      <c r="AV329" s="12" t="s">
        <v>83</v>
      </c>
      <c r="AW329" s="12" t="s">
        <v>37</v>
      </c>
      <c r="AX329" s="12" t="s">
        <v>76</v>
      </c>
      <c r="AY329" s="245" t="s">
        <v>165</v>
      </c>
    </row>
    <row r="330" s="13" customFormat="1">
      <c r="B330" s="246"/>
      <c r="C330" s="247"/>
      <c r="D330" s="233" t="s">
        <v>176</v>
      </c>
      <c r="E330" s="248" t="s">
        <v>19</v>
      </c>
      <c r="F330" s="249" t="s">
        <v>1151</v>
      </c>
      <c r="G330" s="247"/>
      <c r="H330" s="250">
        <v>-11.109999999999999</v>
      </c>
      <c r="I330" s="251"/>
      <c r="J330" s="247"/>
      <c r="K330" s="247"/>
      <c r="L330" s="252"/>
      <c r="M330" s="253"/>
      <c r="N330" s="254"/>
      <c r="O330" s="254"/>
      <c r="P330" s="254"/>
      <c r="Q330" s="254"/>
      <c r="R330" s="254"/>
      <c r="S330" s="254"/>
      <c r="T330" s="255"/>
      <c r="AT330" s="256" t="s">
        <v>176</v>
      </c>
      <c r="AU330" s="256" t="s">
        <v>85</v>
      </c>
      <c r="AV330" s="13" t="s">
        <v>85</v>
      </c>
      <c r="AW330" s="13" t="s">
        <v>37</v>
      </c>
      <c r="AX330" s="13" t="s">
        <v>76</v>
      </c>
      <c r="AY330" s="256" t="s">
        <v>165</v>
      </c>
    </row>
    <row r="331" s="14" customFormat="1">
      <c r="B331" s="257"/>
      <c r="C331" s="258"/>
      <c r="D331" s="233" t="s">
        <v>176</v>
      </c>
      <c r="E331" s="259" t="s">
        <v>19</v>
      </c>
      <c r="F331" s="260" t="s">
        <v>181</v>
      </c>
      <c r="G331" s="258"/>
      <c r="H331" s="261">
        <v>134.33000000000001</v>
      </c>
      <c r="I331" s="262"/>
      <c r="J331" s="258"/>
      <c r="K331" s="258"/>
      <c r="L331" s="263"/>
      <c r="M331" s="264"/>
      <c r="N331" s="265"/>
      <c r="O331" s="265"/>
      <c r="P331" s="265"/>
      <c r="Q331" s="265"/>
      <c r="R331" s="265"/>
      <c r="S331" s="265"/>
      <c r="T331" s="266"/>
      <c r="AT331" s="267" t="s">
        <v>176</v>
      </c>
      <c r="AU331" s="267" t="s">
        <v>85</v>
      </c>
      <c r="AV331" s="14" t="s">
        <v>172</v>
      </c>
      <c r="AW331" s="14" t="s">
        <v>37</v>
      </c>
      <c r="AX331" s="14" t="s">
        <v>83</v>
      </c>
      <c r="AY331" s="267" t="s">
        <v>165</v>
      </c>
    </row>
    <row r="332" s="1" customFormat="1" ht="16.5" customHeight="1">
      <c r="B332" s="39"/>
      <c r="C332" s="268" t="s">
        <v>446</v>
      </c>
      <c r="D332" s="268" t="s">
        <v>268</v>
      </c>
      <c r="E332" s="269" t="s">
        <v>525</v>
      </c>
      <c r="F332" s="270" t="s">
        <v>526</v>
      </c>
      <c r="G332" s="271" t="s">
        <v>197</v>
      </c>
      <c r="H332" s="272">
        <v>11.109999999999999</v>
      </c>
      <c r="I332" s="273"/>
      <c r="J332" s="274">
        <f>ROUND(I332*H332,2)</f>
        <v>0</v>
      </c>
      <c r="K332" s="270" t="s">
        <v>171</v>
      </c>
      <c r="L332" s="275"/>
      <c r="M332" s="276" t="s">
        <v>19</v>
      </c>
      <c r="N332" s="277" t="s">
        <v>47</v>
      </c>
      <c r="O332" s="84"/>
      <c r="P332" s="229">
        <f>O332*H332</f>
        <v>0</v>
      </c>
      <c r="Q332" s="229">
        <v>0.064000000000000001</v>
      </c>
      <c r="R332" s="229">
        <f>Q332*H332</f>
        <v>0.71104000000000001</v>
      </c>
      <c r="S332" s="229">
        <v>0</v>
      </c>
      <c r="T332" s="230">
        <f>S332*H332</f>
        <v>0</v>
      </c>
      <c r="AR332" s="231" t="s">
        <v>224</v>
      </c>
      <c r="AT332" s="231" t="s">
        <v>268</v>
      </c>
      <c r="AU332" s="231" t="s">
        <v>85</v>
      </c>
      <c r="AY332" s="18" t="s">
        <v>165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8" t="s">
        <v>83</v>
      </c>
      <c r="BK332" s="232">
        <f>ROUND(I332*H332,2)</f>
        <v>0</v>
      </c>
      <c r="BL332" s="18" t="s">
        <v>172</v>
      </c>
      <c r="BM332" s="231" t="s">
        <v>1152</v>
      </c>
    </row>
    <row r="333" s="1" customFormat="1">
      <c r="B333" s="39"/>
      <c r="C333" s="40"/>
      <c r="D333" s="233" t="s">
        <v>174</v>
      </c>
      <c r="E333" s="40"/>
      <c r="F333" s="234" t="s">
        <v>526</v>
      </c>
      <c r="G333" s="40"/>
      <c r="H333" s="40"/>
      <c r="I333" s="146"/>
      <c r="J333" s="40"/>
      <c r="K333" s="40"/>
      <c r="L333" s="44"/>
      <c r="M333" s="235"/>
      <c r="N333" s="84"/>
      <c r="O333" s="84"/>
      <c r="P333" s="84"/>
      <c r="Q333" s="84"/>
      <c r="R333" s="84"/>
      <c r="S333" s="84"/>
      <c r="T333" s="85"/>
      <c r="AT333" s="18" t="s">
        <v>174</v>
      </c>
      <c r="AU333" s="18" t="s">
        <v>85</v>
      </c>
    </row>
    <row r="334" s="12" customFormat="1">
      <c r="B334" s="236"/>
      <c r="C334" s="237"/>
      <c r="D334" s="233" t="s">
        <v>176</v>
      </c>
      <c r="E334" s="238" t="s">
        <v>19</v>
      </c>
      <c r="F334" s="239" t="s">
        <v>528</v>
      </c>
      <c r="G334" s="237"/>
      <c r="H334" s="238" t="s">
        <v>19</v>
      </c>
      <c r="I334" s="240"/>
      <c r="J334" s="237"/>
      <c r="K334" s="237"/>
      <c r="L334" s="241"/>
      <c r="M334" s="242"/>
      <c r="N334" s="243"/>
      <c r="O334" s="243"/>
      <c r="P334" s="243"/>
      <c r="Q334" s="243"/>
      <c r="R334" s="243"/>
      <c r="S334" s="243"/>
      <c r="T334" s="244"/>
      <c r="AT334" s="245" t="s">
        <v>176</v>
      </c>
      <c r="AU334" s="245" t="s">
        <v>85</v>
      </c>
      <c r="AV334" s="12" t="s">
        <v>83</v>
      </c>
      <c r="AW334" s="12" t="s">
        <v>37</v>
      </c>
      <c r="AX334" s="12" t="s">
        <v>76</v>
      </c>
      <c r="AY334" s="245" t="s">
        <v>165</v>
      </c>
    </row>
    <row r="335" s="13" customFormat="1">
      <c r="B335" s="246"/>
      <c r="C335" s="247"/>
      <c r="D335" s="233" t="s">
        <v>176</v>
      </c>
      <c r="E335" s="248" t="s">
        <v>19</v>
      </c>
      <c r="F335" s="249" t="s">
        <v>529</v>
      </c>
      <c r="G335" s="247"/>
      <c r="H335" s="250">
        <v>11.109999999999999</v>
      </c>
      <c r="I335" s="251"/>
      <c r="J335" s="247"/>
      <c r="K335" s="247"/>
      <c r="L335" s="252"/>
      <c r="M335" s="253"/>
      <c r="N335" s="254"/>
      <c r="O335" s="254"/>
      <c r="P335" s="254"/>
      <c r="Q335" s="254"/>
      <c r="R335" s="254"/>
      <c r="S335" s="254"/>
      <c r="T335" s="255"/>
      <c r="AT335" s="256" t="s">
        <v>176</v>
      </c>
      <c r="AU335" s="256" t="s">
        <v>85</v>
      </c>
      <c r="AV335" s="13" t="s">
        <v>85</v>
      </c>
      <c r="AW335" s="13" t="s">
        <v>37</v>
      </c>
      <c r="AX335" s="13" t="s">
        <v>76</v>
      </c>
      <c r="AY335" s="256" t="s">
        <v>165</v>
      </c>
    </row>
    <row r="336" s="14" customFormat="1">
      <c r="B336" s="257"/>
      <c r="C336" s="258"/>
      <c r="D336" s="233" t="s">
        <v>176</v>
      </c>
      <c r="E336" s="259" t="s">
        <v>19</v>
      </c>
      <c r="F336" s="260" t="s">
        <v>181</v>
      </c>
      <c r="G336" s="258"/>
      <c r="H336" s="261">
        <v>11.109999999999999</v>
      </c>
      <c r="I336" s="262"/>
      <c r="J336" s="258"/>
      <c r="K336" s="258"/>
      <c r="L336" s="263"/>
      <c r="M336" s="264"/>
      <c r="N336" s="265"/>
      <c r="O336" s="265"/>
      <c r="P336" s="265"/>
      <c r="Q336" s="265"/>
      <c r="R336" s="265"/>
      <c r="S336" s="265"/>
      <c r="T336" s="266"/>
      <c r="AT336" s="267" t="s">
        <v>176</v>
      </c>
      <c r="AU336" s="267" t="s">
        <v>85</v>
      </c>
      <c r="AV336" s="14" t="s">
        <v>172</v>
      </c>
      <c r="AW336" s="14" t="s">
        <v>37</v>
      </c>
      <c r="AX336" s="14" t="s">
        <v>83</v>
      </c>
      <c r="AY336" s="267" t="s">
        <v>165</v>
      </c>
    </row>
    <row r="337" s="1" customFormat="1" ht="16.5" customHeight="1">
      <c r="B337" s="39"/>
      <c r="C337" s="268" t="s">
        <v>456</v>
      </c>
      <c r="D337" s="268" t="s">
        <v>268</v>
      </c>
      <c r="E337" s="269" t="s">
        <v>531</v>
      </c>
      <c r="F337" s="270" t="s">
        <v>532</v>
      </c>
      <c r="G337" s="271" t="s">
        <v>197</v>
      </c>
      <c r="H337" s="272">
        <v>28.280000000000001</v>
      </c>
      <c r="I337" s="273"/>
      <c r="J337" s="274">
        <f>ROUND(I337*H337,2)</f>
        <v>0</v>
      </c>
      <c r="K337" s="270" t="s">
        <v>171</v>
      </c>
      <c r="L337" s="275"/>
      <c r="M337" s="276" t="s">
        <v>19</v>
      </c>
      <c r="N337" s="277" t="s">
        <v>47</v>
      </c>
      <c r="O337" s="84"/>
      <c r="P337" s="229">
        <f>O337*H337</f>
        <v>0</v>
      </c>
      <c r="Q337" s="229">
        <v>0.048300000000000003</v>
      </c>
      <c r="R337" s="229">
        <f>Q337*H337</f>
        <v>1.3659240000000001</v>
      </c>
      <c r="S337" s="229">
        <v>0</v>
      </c>
      <c r="T337" s="230">
        <f>S337*H337</f>
        <v>0</v>
      </c>
      <c r="AR337" s="231" t="s">
        <v>224</v>
      </c>
      <c r="AT337" s="231" t="s">
        <v>268</v>
      </c>
      <c r="AU337" s="231" t="s">
        <v>85</v>
      </c>
      <c r="AY337" s="18" t="s">
        <v>165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8" t="s">
        <v>83</v>
      </c>
      <c r="BK337" s="232">
        <f>ROUND(I337*H337,2)</f>
        <v>0</v>
      </c>
      <c r="BL337" s="18" t="s">
        <v>172</v>
      </c>
      <c r="BM337" s="231" t="s">
        <v>1153</v>
      </c>
    </row>
    <row r="338" s="1" customFormat="1">
      <c r="B338" s="39"/>
      <c r="C338" s="40"/>
      <c r="D338" s="233" t="s">
        <v>174</v>
      </c>
      <c r="E338" s="40"/>
      <c r="F338" s="234" t="s">
        <v>532</v>
      </c>
      <c r="G338" s="40"/>
      <c r="H338" s="40"/>
      <c r="I338" s="146"/>
      <c r="J338" s="40"/>
      <c r="K338" s="40"/>
      <c r="L338" s="44"/>
      <c r="M338" s="235"/>
      <c r="N338" s="84"/>
      <c r="O338" s="84"/>
      <c r="P338" s="84"/>
      <c r="Q338" s="84"/>
      <c r="R338" s="84"/>
      <c r="S338" s="84"/>
      <c r="T338" s="85"/>
      <c r="AT338" s="18" t="s">
        <v>174</v>
      </c>
      <c r="AU338" s="18" t="s">
        <v>85</v>
      </c>
    </row>
    <row r="339" s="12" customFormat="1">
      <c r="B339" s="236"/>
      <c r="C339" s="237"/>
      <c r="D339" s="233" t="s">
        <v>176</v>
      </c>
      <c r="E339" s="238" t="s">
        <v>19</v>
      </c>
      <c r="F339" s="239" t="s">
        <v>534</v>
      </c>
      <c r="G339" s="237"/>
      <c r="H339" s="238" t="s">
        <v>19</v>
      </c>
      <c r="I339" s="240"/>
      <c r="J339" s="237"/>
      <c r="K339" s="237"/>
      <c r="L339" s="241"/>
      <c r="M339" s="242"/>
      <c r="N339" s="243"/>
      <c r="O339" s="243"/>
      <c r="P339" s="243"/>
      <c r="Q339" s="243"/>
      <c r="R339" s="243"/>
      <c r="S339" s="243"/>
      <c r="T339" s="244"/>
      <c r="AT339" s="245" t="s">
        <v>176</v>
      </c>
      <c r="AU339" s="245" t="s">
        <v>85</v>
      </c>
      <c r="AV339" s="12" t="s">
        <v>83</v>
      </c>
      <c r="AW339" s="12" t="s">
        <v>37</v>
      </c>
      <c r="AX339" s="12" t="s">
        <v>76</v>
      </c>
      <c r="AY339" s="245" t="s">
        <v>165</v>
      </c>
    </row>
    <row r="340" s="13" customFormat="1">
      <c r="B340" s="246"/>
      <c r="C340" s="247"/>
      <c r="D340" s="233" t="s">
        <v>176</v>
      </c>
      <c r="E340" s="248" t="s">
        <v>19</v>
      </c>
      <c r="F340" s="249" t="s">
        <v>1154</v>
      </c>
      <c r="G340" s="247"/>
      <c r="H340" s="250">
        <v>28.280000000000001</v>
      </c>
      <c r="I340" s="251"/>
      <c r="J340" s="247"/>
      <c r="K340" s="247"/>
      <c r="L340" s="252"/>
      <c r="M340" s="253"/>
      <c r="N340" s="254"/>
      <c r="O340" s="254"/>
      <c r="P340" s="254"/>
      <c r="Q340" s="254"/>
      <c r="R340" s="254"/>
      <c r="S340" s="254"/>
      <c r="T340" s="255"/>
      <c r="AT340" s="256" t="s">
        <v>176</v>
      </c>
      <c r="AU340" s="256" t="s">
        <v>85</v>
      </c>
      <c r="AV340" s="13" t="s">
        <v>85</v>
      </c>
      <c r="AW340" s="13" t="s">
        <v>37</v>
      </c>
      <c r="AX340" s="13" t="s">
        <v>76</v>
      </c>
      <c r="AY340" s="256" t="s">
        <v>165</v>
      </c>
    </row>
    <row r="341" s="14" customFormat="1">
      <c r="B341" s="257"/>
      <c r="C341" s="258"/>
      <c r="D341" s="233" t="s">
        <v>176</v>
      </c>
      <c r="E341" s="259" t="s">
        <v>19</v>
      </c>
      <c r="F341" s="260" t="s">
        <v>181</v>
      </c>
      <c r="G341" s="258"/>
      <c r="H341" s="261">
        <v>28.280000000000001</v>
      </c>
      <c r="I341" s="262"/>
      <c r="J341" s="258"/>
      <c r="K341" s="258"/>
      <c r="L341" s="263"/>
      <c r="M341" s="264"/>
      <c r="N341" s="265"/>
      <c r="O341" s="265"/>
      <c r="P341" s="265"/>
      <c r="Q341" s="265"/>
      <c r="R341" s="265"/>
      <c r="S341" s="265"/>
      <c r="T341" s="266"/>
      <c r="AT341" s="267" t="s">
        <v>176</v>
      </c>
      <c r="AU341" s="267" t="s">
        <v>85</v>
      </c>
      <c r="AV341" s="14" t="s">
        <v>172</v>
      </c>
      <c r="AW341" s="14" t="s">
        <v>37</v>
      </c>
      <c r="AX341" s="14" t="s">
        <v>83</v>
      </c>
      <c r="AY341" s="267" t="s">
        <v>165</v>
      </c>
    </row>
    <row r="342" s="1" customFormat="1" ht="16.5" customHeight="1">
      <c r="B342" s="39"/>
      <c r="C342" s="220" t="s">
        <v>463</v>
      </c>
      <c r="D342" s="220" t="s">
        <v>167</v>
      </c>
      <c r="E342" s="221" t="s">
        <v>537</v>
      </c>
      <c r="F342" s="222" t="s">
        <v>538</v>
      </c>
      <c r="G342" s="223" t="s">
        <v>197</v>
      </c>
      <c r="H342" s="224">
        <v>126</v>
      </c>
      <c r="I342" s="225"/>
      <c r="J342" s="226">
        <f>ROUND(I342*H342,2)</f>
        <v>0</v>
      </c>
      <c r="K342" s="222" t="s">
        <v>171</v>
      </c>
      <c r="L342" s="44"/>
      <c r="M342" s="227" t="s">
        <v>19</v>
      </c>
      <c r="N342" s="228" t="s">
        <v>47</v>
      </c>
      <c r="O342" s="84"/>
      <c r="P342" s="229">
        <f>O342*H342</f>
        <v>0</v>
      </c>
      <c r="Q342" s="229">
        <v>0.1295</v>
      </c>
      <c r="R342" s="229">
        <f>Q342*H342</f>
        <v>16.317</v>
      </c>
      <c r="S342" s="229">
        <v>0</v>
      </c>
      <c r="T342" s="230">
        <f>S342*H342</f>
        <v>0</v>
      </c>
      <c r="AR342" s="231" t="s">
        <v>172</v>
      </c>
      <c r="AT342" s="231" t="s">
        <v>167</v>
      </c>
      <c r="AU342" s="231" t="s">
        <v>85</v>
      </c>
      <c r="AY342" s="18" t="s">
        <v>165</v>
      </c>
      <c r="BE342" s="232">
        <f>IF(N342="základní",J342,0)</f>
        <v>0</v>
      </c>
      <c r="BF342" s="232">
        <f>IF(N342="snížená",J342,0)</f>
        <v>0</v>
      </c>
      <c r="BG342" s="232">
        <f>IF(N342="zákl. přenesená",J342,0)</f>
        <v>0</v>
      </c>
      <c r="BH342" s="232">
        <f>IF(N342="sníž. přenesená",J342,0)</f>
        <v>0</v>
      </c>
      <c r="BI342" s="232">
        <f>IF(N342="nulová",J342,0)</f>
        <v>0</v>
      </c>
      <c r="BJ342" s="18" t="s">
        <v>83</v>
      </c>
      <c r="BK342" s="232">
        <f>ROUND(I342*H342,2)</f>
        <v>0</v>
      </c>
      <c r="BL342" s="18" t="s">
        <v>172</v>
      </c>
      <c r="BM342" s="231" t="s">
        <v>1155</v>
      </c>
    </row>
    <row r="343" s="1" customFormat="1">
      <c r="B343" s="39"/>
      <c r="C343" s="40"/>
      <c r="D343" s="233" t="s">
        <v>174</v>
      </c>
      <c r="E343" s="40"/>
      <c r="F343" s="234" t="s">
        <v>540</v>
      </c>
      <c r="G343" s="40"/>
      <c r="H343" s="40"/>
      <c r="I343" s="146"/>
      <c r="J343" s="40"/>
      <c r="K343" s="40"/>
      <c r="L343" s="44"/>
      <c r="M343" s="235"/>
      <c r="N343" s="84"/>
      <c r="O343" s="84"/>
      <c r="P343" s="84"/>
      <c r="Q343" s="84"/>
      <c r="R343" s="84"/>
      <c r="S343" s="84"/>
      <c r="T343" s="85"/>
      <c r="AT343" s="18" t="s">
        <v>174</v>
      </c>
      <c r="AU343" s="18" t="s">
        <v>85</v>
      </c>
    </row>
    <row r="344" s="12" customFormat="1">
      <c r="B344" s="236"/>
      <c r="C344" s="237"/>
      <c r="D344" s="233" t="s">
        <v>176</v>
      </c>
      <c r="E344" s="238" t="s">
        <v>19</v>
      </c>
      <c r="F344" s="239" t="s">
        <v>1156</v>
      </c>
      <c r="G344" s="237"/>
      <c r="H344" s="238" t="s">
        <v>19</v>
      </c>
      <c r="I344" s="240"/>
      <c r="J344" s="237"/>
      <c r="K344" s="237"/>
      <c r="L344" s="241"/>
      <c r="M344" s="242"/>
      <c r="N344" s="243"/>
      <c r="O344" s="243"/>
      <c r="P344" s="243"/>
      <c r="Q344" s="243"/>
      <c r="R344" s="243"/>
      <c r="S344" s="243"/>
      <c r="T344" s="244"/>
      <c r="AT344" s="245" t="s">
        <v>176</v>
      </c>
      <c r="AU344" s="245" t="s">
        <v>85</v>
      </c>
      <c r="AV344" s="12" t="s">
        <v>83</v>
      </c>
      <c r="AW344" s="12" t="s">
        <v>37</v>
      </c>
      <c r="AX344" s="12" t="s">
        <v>76</v>
      </c>
      <c r="AY344" s="245" t="s">
        <v>165</v>
      </c>
    </row>
    <row r="345" s="13" customFormat="1">
      <c r="B345" s="246"/>
      <c r="C345" s="247"/>
      <c r="D345" s="233" t="s">
        <v>176</v>
      </c>
      <c r="E345" s="248" t="s">
        <v>19</v>
      </c>
      <c r="F345" s="249" t="s">
        <v>1157</v>
      </c>
      <c r="G345" s="247"/>
      <c r="H345" s="250">
        <v>126</v>
      </c>
      <c r="I345" s="251"/>
      <c r="J345" s="247"/>
      <c r="K345" s="247"/>
      <c r="L345" s="252"/>
      <c r="M345" s="253"/>
      <c r="N345" s="254"/>
      <c r="O345" s="254"/>
      <c r="P345" s="254"/>
      <c r="Q345" s="254"/>
      <c r="R345" s="254"/>
      <c r="S345" s="254"/>
      <c r="T345" s="255"/>
      <c r="AT345" s="256" t="s">
        <v>176</v>
      </c>
      <c r="AU345" s="256" t="s">
        <v>85</v>
      </c>
      <c r="AV345" s="13" t="s">
        <v>85</v>
      </c>
      <c r="AW345" s="13" t="s">
        <v>37</v>
      </c>
      <c r="AX345" s="13" t="s">
        <v>76</v>
      </c>
      <c r="AY345" s="256" t="s">
        <v>165</v>
      </c>
    </row>
    <row r="346" s="14" customFormat="1">
      <c r="B346" s="257"/>
      <c r="C346" s="258"/>
      <c r="D346" s="233" t="s">
        <v>176</v>
      </c>
      <c r="E346" s="259" t="s">
        <v>19</v>
      </c>
      <c r="F346" s="260" t="s">
        <v>181</v>
      </c>
      <c r="G346" s="258"/>
      <c r="H346" s="261">
        <v>126</v>
      </c>
      <c r="I346" s="262"/>
      <c r="J346" s="258"/>
      <c r="K346" s="258"/>
      <c r="L346" s="263"/>
      <c r="M346" s="264"/>
      <c r="N346" s="265"/>
      <c r="O346" s="265"/>
      <c r="P346" s="265"/>
      <c r="Q346" s="265"/>
      <c r="R346" s="265"/>
      <c r="S346" s="265"/>
      <c r="T346" s="266"/>
      <c r="AT346" s="267" t="s">
        <v>176</v>
      </c>
      <c r="AU346" s="267" t="s">
        <v>85</v>
      </c>
      <c r="AV346" s="14" t="s">
        <v>172</v>
      </c>
      <c r="AW346" s="14" t="s">
        <v>37</v>
      </c>
      <c r="AX346" s="14" t="s">
        <v>83</v>
      </c>
      <c r="AY346" s="267" t="s">
        <v>165</v>
      </c>
    </row>
    <row r="347" s="1" customFormat="1" ht="16.5" customHeight="1">
      <c r="B347" s="39"/>
      <c r="C347" s="268" t="s">
        <v>471</v>
      </c>
      <c r="D347" s="268" t="s">
        <v>268</v>
      </c>
      <c r="E347" s="269" t="s">
        <v>544</v>
      </c>
      <c r="F347" s="270" t="s">
        <v>545</v>
      </c>
      <c r="G347" s="271" t="s">
        <v>197</v>
      </c>
      <c r="H347" s="272">
        <v>127.26000000000001</v>
      </c>
      <c r="I347" s="273"/>
      <c r="J347" s="274">
        <f>ROUND(I347*H347,2)</f>
        <v>0</v>
      </c>
      <c r="K347" s="270" t="s">
        <v>171</v>
      </c>
      <c r="L347" s="275"/>
      <c r="M347" s="276" t="s">
        <v>19</v>
      </c>
      <c r="N347" s="277" t="s">
        <v>47</v>
      </c>
      <c r="O347" s="84"/>
      <c r="P347" s="229">
        <f>O347*H347</f>
        <v>0</v>
      </c>
      <c r="Q347" s="229">
        <v>0.044999999999999998</v>
      </c>
      <c r="R347" s="229">
        <f>Q347*H347</f>
        <v>5.7267000000000001</v>
      </c>
      <c r="S347" s="229">
        <v>0</v>
      </c>
      <c r="T347" s="230">
        <f>S347*H347</f>
        <v>0</v>
      </c>
      <c r="AR347" s="231" t="s">
        <v>224</v>
      </c>
      <c r="AT347" s="231" t="s">
        <v>268</v>
      </c>
      <c r="AU347" s="231" t="s">
        <v>85</v>
      </c>
      <c r="AY347" s="18" t="s">
        <v>165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8" t="s">
        <v>83</v>
      </c>
      <c r="BK347" s="232">
        <f>ROUND(I347*H347,2)</f>
        <v>0</v>
      </c>
      <c r="BL347" s="18" t="s">
        <v>172</v>
      </c>
      <c r="BM347" s="231" t="s">
        <v>1158</v>
      </c>
    </row>
    <row r="348" s="1" customFormat="1">
      <c r="B348" s="39"/>
      <c r="C348" s="40"/>
      <c r="D348" s="233" t="s">
        <v>174</v>
      </c>
      <c r="E348" s="40"/>
      <c r="F348" s="234" t="s">
        <v>545</v>
      </c>
      <c r="G348" s="40"/>
      <c r="H348" s="40"/>
      <c r="I348" s="146"/>
      <c r="J348" s="40"/>
      <c r="K348" s="40"/>
      <c r="L348" s="44"/>
      <c r="M348" s="235"/>
      <c r="N348" s="84"/>
      <c r="O348" s="84"/>
      <c r="P348" s="84"/>
      <c r="Q348" s="84"/>
      <c r="R348" s="84"/>
      <c r="S348" s="84"/>
      <c r="T348" s="85"/>
      <c r="AT348" s="18" t="s">
        <v>174</v>
      </c>
      <c r="AU348" s="18" t="s">
        <v>85</v>
      </c>
    </row>
    <row r="349" s="12" customFormat="1">
      <c r="B349" s="236"/>
      <c r="C349" s="237"/>
      <c r="D349" s="233" t="s">
        <v>176</v>
      </c>
      <c r="E349" s="238" t="s">
        <v>19</v>
      </c>
      <c r="F349" s="239" t="s">
        <v>547</v>
      </c>
      <c r="G349" s="237"/>
      <c r="H349" s="238" t="s">
        <v>19</v>
      </c>
      <c r="I349" s="240"/>
      <c r="J349" s="237"/>
      <c r="K349" s="237"/>
      <c r="L349" s="241"/>
      <c r="M349" s="242"/>
      <c r="N349" s="243"/>
      <c r="O349" s="243"/>
      <c r="P349" s="243"/>
      <c r="Q349" s="243"/>
      <c r="R349" s="243"/>
      <c r="S349" s="243"/>
      <c r="T349" s="244"/>
      <c r="AT349" s="245" t="s">
        <v>176</v>
      </c>
      <c r="AU349" s="245" t="s">
        <v>85</v>
      </c>
      <c r="AV349" s="12" t="s">
        <v>83</v>
      </c>
      <c r="AW349" s="12" t="s">
        <v>37</v>
      </c>
      <c r="AX349" s="12" t="s">
        <v>76</v>
      </c>
      <c r="AY349" s="245" t="s">
        <v>165</v>
      </c>
    </row>
    <row r="350" s="13" customFormat="1">
      <c r="B350" s="246"/>
      <c r="C350" s="247"/>
      <c r="D350" s="233" t="s">
        <v>176</v>
      </c>
      <c r="E350" s="248" t="s">
        <v>19</v>
      </c>
      <c r="F350" s="249" t="s">
        <v>1159</v>
      </c>
      <c r="G350" s="247"/>
      <c r="H350" s="250">
        <v>127.26000000000001</v>
      </c>
      <c r="I350" s="251"/>
      <c r="J350" s="247"/>
      <c r="K350" s="247"/>
      <c r="L350" s="252"/>
      <c r="M350" s="253"/>
      <c r="N350" s="254"/>
      <c r="O350" s="254"/>
      <c r="P350" s="254"/>
      <c r="Q350" s="254"/>
      <c r="R350" s="254"/>
      <c r="S350" s="254"/>
      <c r="T350" s="255"/>
      <c r="AT350" s="256" t="s">
        <v>176</v>
      </c>
      <c r="AU350" s="256" t="s">
        <v>85</v>
      </c>
      <c r="AV350" s="13" t="s">
        <v>85</v>
      </c>
      <c r="AW350" s="13" t="s">
        <v>37</v>
      </c>
      <c r="AX350" s="13" t="s">
        <v>76</v>
      </c>
      <c r="AY350" s="256" t="s">
        <v>165</v>
      </c>
    </row>
    <row r="351" s="14" customFormat="1">
      <c r="B351" s="257"/>
      <c r="C351" s="258"/>
      <c r="D351" s="233" t="s">
        <v>176</v>
      </c>
      <c r="E351" s="259" t="s">
        <v>19</v>
      </c>
      <c r="F351" s="260" t="s">
        <v>181</v>
      </c>
      <c r="G351" s="258"/>
      <c r="H351" s="261">
        <v>127.26000000000001</v>
      </c>
      <c r="I351" s="262"/>
      <c r="J351" s="258"/>
      <c r="K351" s="258"/>
      <c r="L351" s="263"/>
      <c r="M351" s="264"/>
      <c r="N351" s="265"/>
      <c r="O351" s="265"/>
      <c r="P351" s="265"/>
      <c r="Q351" s="265"/>
      <c r="R351" s="265"/>
      <c r="S351" s="265"/>
      <c r="T351" s="266"/>
      <c r="AT351" s="267" t="s">
        <v>176</v>
      </c>
      <c r="AU351" s="267" t="s">
        <v>85</v>
      </c>
      <c r="AV351" s="14" t="s">
        <v>172</v>
      </c>
      <c r="AW351" s="14" t="s">
        <v>37</v>
      </c>
      <c r="AX351" s="14" t="s">
        <v>83</v>
      </c>
      <c r="AY351" s="267" t="s">
        <v>165</v>
      </c>
    </row>
    <row r="352" s="1" customFormat="1" ht="16.5" customHeight="1">
      <c r="B352" s="39"/>
      <c r="C352" s="220" t="s">
        <v>479</v>
      </c>
      <c r="D352" s="220" t="s">
        <v>167</v>
      </c>
      <c r="E352" s="221" t="s">
        <v>934</v>
      </c>
      <c r="F352" s="222" t="s">
        <v>935</v>
      </c>
      <c r="G352" s="223" t="s">
        <v>197</v>
      </c>
      <c r="H352" s="224">
        <v>19.699999999999999</v>
      </c>
      <c r="I352" s="225"/>
      <c r="J352" s="226">
        <f>ROUND(I352*H352,2)</f>
        <v>0</v>
      </c>
      <c r="K352" s="222" t="s">
        <v>171</v>
      </c>
      <c r="L352" s="44"/>
      <c r="M352" s="227" t="s">
        <v>19</v>
      </c>
      <c r="N352" s="228" t="s">
        <v>47</v>
      </c>
      <c r="O352" s="84"/>
      <c r="P352" s="229">
        <f>O352*H352</f>
        <v>0</v>
      </c>
      <c r="Q352" s="229">
        <v>0</v>
      </c>
      <c r="R352" s="229">
        <f>Q352*H352</f>
        <v>0</v>
      </c>
      <c r="S352" s="229">
        <v>0</v>
      </c>
      <c r="T352" s="230">
        <f>S352*H352</f>
        <v>0</v>
      </c>
      <c r="AR352" s="231" t="s">
        <v>172</v>
      </c>
      <c r="AT352" s="231" t="s">
        <v>167</v>
      </c>
      <c r="AU352" s="231" t="s">
        <v>85</v>
      </c>
      <c r="AY352" s="18" t="s">
        <v>165</v>
      </c>
      <c r="BE352" s="232">
        <f>IF(N352="základní",J352,0)</f>
        <v>0</v>
      </c>
      <c r="BF352" s="232">
        <f>IF(N352="snížená",J352,0)</f>
        <v>0</v>
      </c>
      <c r="BG352" s="232">
        <f>IF(N352="zákl. přenesená",J352,0)</f>
        <v>0</v>
      </c>
      <c r="BH352" s="232">
        <f>IF(N352="sníž. přenesená",J352,0)</f>
        <v>0</v>
      </c>
      <c r="BI352" s="232">
        <f>IF(N352="nulová",J352,0)</f>
        <v>0</v>
      </c>
      <c r="BJ352" s="18" t="s">
        <v>83</v>
      </c>
      <c r="BK352" s="232">
        <f>ROUND(I352*H352,2)</f>
        <v>0</v>
      </c>
      <c r="BL352" s="18" t="s">
        <v>172</v>
      </c>
      <c r="BM352" s="231" t="s">
        <v>1160</v>
      </c>
    </row>
    <row r="353" s="1" customFormat="1">
      <c r="B353" s="39"/>
      <c r="C353" s="40"/>
      <c r="D353" s="233" t="s">
        <v>174</v>
      </c>
      <c r="E353" s="40"/>
      <c r="F353" s="234" t="s">
        <v>937</v>
      </c>
      <c r="G353" s="40"/>
      <c r="H353" s="40"/>
      <c r="I353" s="146"/>
      <c r="J353" s="40"/>
      <c r="K353" s="40"/>
      <c r="L353" s="44"/>
      <c r="M353" s="235"/>
      <c r="N353" s="84"/>
      <c r="O353" s="84"/>
      <c r="P353" s="84"/>
      <c r="Q353" s="84"/>
      <c r="R353" s="84"/>
      <c r="S353" s="84"/>
      <c r="T353" s="85"/>
      <c r="AT353" s="18" t="s">
        <v>174</v>
      </c>
      <c r="AU353" s="18" t="s">
        <v>85</v>
      </c>
    </row>
    <row r="354" s="12" customFormat="1">
      <c r="B354" s="236"/>
      <c r="C354" s="237"/>
      <c r="D354" s="233" t="s">
        <v>176</v>
      </c>
      <c r="E354" s="238" t="s">
        <v>19</v>
      </c>
      <c r="F354" s="239" t="s">
        <v>938</v>
      </c>
      <c r="G354" s="237"/>
      <c r="H354" s="238" t="s">
        <v>19</v>
      </c>
      <c r="I354" s="240"/>
      <c r="J354" s="237"/>
      <c r="K354" s="237"/>
      <c r="L354" s="241"/>
      <c r="M354" s="242"/>
      <c r="N354" s="243"/>
      <c r="O354" s="243"/>
      <c r="P354" s="243"/>
      <c r="Q354" s="243"/>
      <c r="R354" s="243"/>
      <c r="S354" s="243"/>
      <c r="T354" s="244"/>
      <c r="AT354" s="245" t="s">
        <v>176</v>
      </c>
      <c r="AU354" s="245" t="s">
        <v>85</v>
      </c>
      <c r="AV354" s="12" t="s">
        <v>83</v>
      </c>
      <c r="AW354" s="12" t="s">
        <v>37</v>
      </c>
      <c r="AX354" s="12" t="s">
        <v>76</v>
      </c>
      <c r="AY354" s="245" t="s">
        <v>165</v>
      </c>
    </row>
    <row r="355" s="13" customFormat="1">
      <c r="B355" s="246"/>
      <c r="C355" s="247"/>
      <c r="D355" s="233" t="s">
        <v>176</v>
      </c>
      <c r="E355" s="248" t="s">
        <v>19</v>
      </c>
      <c r="F355" s="249" t="s">
        <v>1161</v>
      </c>
      <c r="G355" s="247"/>
      <c r="H355" s="250">
        <v>19.699999999999999</v>
      </c>
      <c r="I355" s="251"/>
      <c r="J355" s="247"/>
      <c r="K355" s="247"/>
      <c r="L355" s="252"/>
      <c r="M355" s="253"/>
      <c r="N355" s="254"/>
      <c r="O355" s="254"/>
      <c r="P355" s="254"/>
      <c r="Q355" s="254"/>
      <c r="R355" s="254"/>
      <c r="S355" s="254"/>
      <c r="T355" s="255"/>
      <c r="AT355" s="256" t="s">
        <v>176</v>
      </c>
      <c r="AU355" s="256" t="s">
        <v>85</v>
      </c>
      <c r="AV355" s="13" t="s">
        <v>85</v>
      </c>
      <c r="AW355" s="13" t="s">
        <v>37</v>
      </c>
      <c r="AX355" s="13" t="s">
        <v>76</v>
      </c>
      <c r="AY355" s="256" t="s">
        <v>165</v>
      </c>
    </row>
    <row r="356" s="14" customFormat="1">
      <c r="B356" s="257"/>
      <c r="C356" s="258"/>
      <c r="D356" s="233" t="s">
        <v>176</v>
      </c>
      <c r="E356" s="259" t="s">
        <v>19</v>
      </c>
      <c r="F356" s="260" t="s">
        <v>181</v>
      </c>
      <c r="G356" s="258"/>
      <c r="H356" s="261">
        <v>19.699999999999999</v>
      </c>
      <c r="I356" s="262"/>
      <c r="J356" s="258"/>
      <c r="K356" s="258"/>
      <c r="L356" s="263"/>
      <c r="M356" s="264"/>
      <c r="N356" s="265"/>
      <c r="O356" s="265"/>
      <c r="P356" s="265"/>
      <c r="Q356" s="265"/>
      <c r="R356" s="265"/>
      <c r="S356" s="265"/>
      <c r="T356" s="266"/>
      <c r="AT356" s="267" t="s">
        <v>176</v>
      </c>
      <c r="AU356" s="267" t="s">
        <v>85</v>
      </c>
      <c r="AV356" s="14" t="s">
        <v>172</v>
      </c>
      <c r="AW356" s="14" t="s">
        <v>37</v>
      </c>
      <c r="AX356" s="14" t="s">
        <v>83</v>
      </c>
      <c r="AY356" s="267" t="s">
        <v>165</v>
      </c>
    </row>
    <row r="357" s="1" customFormat="1" ht="16.5" customHeight="1">
      <c r="B357" s="39"/>
      <c r="C357" s="220" t="s">
        <v>486</v>
      </c>
      <c r="D357" s="220" t="s">
        <v>167</v>
      </c>
      <c r="E357" s="221" t="s">
        <v>940</v>
      </c>
      <c r="F357" s="222" t="s">
        <v>941</v>
      </c>
      <c r="G357" s="223" t="s">
        <v>197</v>
      </c>
      <c r="H357" s="224">
        <v>19.699999999999999</v>
      </c>
      <c r="I357" s="225"/>
      <c r="J357" s="226">
        <f>ROUND(I357*H357,2)</f>
        <v>0</v>
      </c>
      <c r="K357" s="222" t="s">
        <v>171</v>
      </c>
      <c r="L357" s="44"/>
      <c r="M357" s="227" t="s">
        <v>19</v>
      </c>
      <c r="N357" s="228" t="s">
        <v>47</v>
      </c>
      <c r="O357" s="84"/>
      <c r="P357" s="229">
        <f>O357*H357</f>
        <v>0</v>
      </c>
      <c r="Q357" s="229">
        <v>0.00022000000000000001</v>
      </c>
      <c r="R357" s="229">
        <f>Q357*H357</f>
        <v>0.0043340000000000002</v>
      </c>
      <c r="S357" s="229">
        <v>0</v>
      </c>
      <c r="T357" s="230">
        <f>S357*H357</f>
        <v>0</v>
      </c>
      <c r="AR357" s="231" t="s">
        <v>172</v>
      </c>
      <c r="AT357" s="231" t="s">
        <v>167</v>
      </c>
      <c r="AU357" s="231" t="s">
        <v>85</v>
      </c>
      <c r="AY357" s="18" t="s">
        <v>165</v>
      </c>
      <c r="BE357" s="232">
        <f>IF(N357="základní",J357,0)</f>
        <v>0</v>
      </c>
      <c r="BF357" s="232">
        <f>IF(N357="snížená",J357,0)</f>
        <v>0</v>
      </c>
      <c r="BG357" s="232">
        <f>IF(N357="zákl. přenesená",J357,0)</f>
        <v>0</v>
      </c>
      <c r="BH357" s="232">
        <f>IF(N357="sníž. přenesená",J357,0)</f>
        <v>0</v>
      </c>
      <c r="BI357" s="232">
        <f>IF(N357="nulová",J357,0)</f>
        <v>0</v>
      </c>
      <c r="BJ357" s="18" t="s">
        <v>83</v>
      </c>
      <c r="BK357" s="232">
        <f>ROUND(I357*H357,2)</f>
        <v>0</v>
      </c>
      <c r="BL357" s="18" t="s">
        <v>172</v>
      </c>
      <c r="BM357" s="231" t="s">
        <v>1162</v>
      </c>
    </row>
    <row r="358" s="1" customFormat="1">
      <c r="B358" s="39"/>
      <c r="C358" s="40"/>
      <c r="D358" s="233" t="s">
        <v>174</v>
      </c>
      <c r="E358" s="40"/>
      <c r="F358" s="234" t="s">
        <v>943</v>
      </c>
      <c r="G358" s="40"/>
      <c r="H358" s="40"/>
      <c r="I358" s="146"/>
      <c r="J358" s="40"/>
      <c r="K358" s="40"/>
      <c r="L358" s="44"/>
      <c r="M358" s="235"/>
      <c r="N358" s="84"/>
      <c r="O358" s="84"/>
      <c r="P358" s="84"/>
      <c r="Q358" s="84"/>
      <c r="R358" s="84"/>
      <c r="S358" s="84"/>
      <c r="T358" s="85"/>
      <c r="AT358" s="18" t="s">
        <v>174</v>
      </c>
      <c r="AU358" s="18" t="s">
        <v>85</v>
      </c>
    </row>
    <row r="359" s="1" customFormat="1">
      <c r="B359" s="39"/>
      <c r="C359" s="40"/>
      <c r="D359" s="233" t="s">
        <v>369</v>
      </c>
      <c r="E359" s="40"/>
      <c r="F359" s="278" t="s">
        <v>944</v>
      </c>
      <c r="G359" s="40"/>
      <c r="H359" s="40"/>
      <c r="I359" s="146"/>
      <c r="J359" s="40"/>
      <c r="K359" s="40"/>
      <c r="L359" s="44"/>
      <c r="M359" s="235"/>
      <c r="N359" s="84"/>
      <c r="O359" s="84"/>
      <c r="P359" s="84"/>
      <c r="Q359" s="84"/>
      <c r="R359" s="84"/>
      <c r="S359" s="84"/>
      <c r="T359" s="85"/>
      <c r="AT359" s="18" t="s">
        <v>369</v>
      </c>
      <c r="AU359" s="18" t="s">
        <v>85</v>
      </c>
    </row>
    <row r="360" s="12" customFormat="1">
      <c r="B360" s="236"/>
      <c r="C360" s="237"/>
      <c r="D360" s="233" t="s">
        <v>176</v>
      </c>
      <c r="E360" s="238" t="s">
        <v>19</v>
      </c>
      <c r="F360" s="239" t="s">
        <v>945</v>
      </c>
      <c r="G360" s="237"/>
      <c r="H360" s="238" t="s">
        <v>19</v>
      </c>
      <c r="I360" s="240"/>
      <c r="J360" s="237"/>
      <c r="K360" s="237"/>
      <c r="L360" s="241"/>
      <c r="M360" s="242"/>
      <c r="N360" s="243"/>
      <c r="O360" s="243"/>
      <c r="P360" s="243"/>
      <c r="Q360" s="243"/>
      <c r="R360" s="243"/>
      <c r="S360" s="243"/>
      <c r="T360" s="244"/>
      <c r="AT360" s="245" t="s">
        <v>176</v>
      </c>
      <c r="AU360" s="245" t="s">
        <v>85</v>
      </c>
      <c r="AV360" s="12" t="s">
        <v>83</v>
      </c>
      <c r="AW360" s="12" t="s">
        <v>37</v>
      </c>
      <c r="AX360" s="12" t="s">
        <v>76</v>
      </c>
      <c r="AY360" s="245" t="s">
        <v>165</v>
      </c>
    </row>
    <row r="361" s="13" customFormat="1">
      <c r="B361" s="246"/>
      <c r="C361" s="247"/>
      <c r="D361" s="233" t="s">
        <v>176</v>
      </c>
      <c r="E361" s="248" t="s">
        <v>19</v>
      </c>
      <c r="F361" s="249" t="s">
        <v>1161</v>
      </c>
      <c r="G361" s="247"/>
      <c r="H361" s="250">
        <v>19.699999999999999</v>
      </c>
      <c r="I361" s="251"/>
      <c r="J361" s="247"/>
      <c r="K361" s="247"/>
      <c r="L361" s="252"/>
      <c r="M361" s="253"/>
      <c r="N361" s="254"/>
      <c r="O361" s="254"/>
      <c r="P361" s="254"/>
      <c r="Q361" s="254"/>
      <c r="R361" s="254"/>
      <c r="S361" s="254"/>
      <c r="T361" s="255"/>
      <c r="AT361" s="256" t="s">
        <v>176</v>
      </c>
      <c r="AU361" s="256" t="s">
        <v>85</v>
      </c>
      <c r="AV361" s="13" t="s">
        <v>85</v>
      </c>
      <c r="AW361" s="13" t="s">
        <v>37</v>
      </c>
      <c r="AX361" s="13" t="s">
        <v>76</v>
      </c>
      <c r="AY361" s="256" t="s">
        <v>165</v>
      </c>
    </row>
    <row r="362" s="14" customFormat="1">
      <c r="B362" s="257"/>
      <c r="C362" s="258"/>
      <c r="D362" s="233" t="s">
        <v>176</v>
      </c>
      <c r="E362" s="259" t="s">
        <v>19</v>
      </c>
      <c r="F362" s="260" t="s">
        <v>181</v>
      </c>
      <c r="G362" s="258"/>
      <c r="H362" s="261">
        <v>19.699999999999999</v>
      </c>
      <c r="I362" s="262"/>
      <c r="J362" s="258"/>
      <c r="K362" s="258"/>
      <c r="L362" s="263"/>
      <c r="M362" s="264"/>
      <c r="N362" s="265"/>
      <c r="O362" s="265"/>
      <c r="P362" s="265"/>
      <c r="Q362" s="265"/>
      <c r="R362" s="265"/>
      <c r="S362" s="265"/>
      <c r="T362" s="266"/>
      <c r="AT362" s="267" t="s">
        <v>176</v>
      </c>
      <c r="AU362" s="267" t="s">
        <v>85</v>
      </c>
      <c r="AV362" s="14" t="s">
        <v>172</v>
      </c>
      <c r="AW362" s="14" t="s">
        <v>37</v>
      </c>
      <c r="AX362" s="14" t="s">
        <v>83</v>
      </c>
      <c r="AY362" s="267" t="s">
        <v>165</v>
      </c>
    </row>
    <row r="363" s="1" customFormat="1" ht="16.5" customHeight="1">
      <c r="B363" s="39"/>
      <c r="C363" s="220" t="s">
        <v>494</v>
      </c>
      <c r="D363" s="220" t="s">
        <v>167</v>
      </c>
      <c r="E363" s="221" t="s">
        <v>550</v>
      </c>
      <c r="F363" s="222" t="s">
        <v>551</v>
      </c>
      <c r="G363" s="223" t="s">
        <v>170</v>
      </c>
      <c r="H363" s="224">
        <v>211.69999999999999</v>
      </c>
      <c r="I363" s="225"/>
      <c r="J363" s="226">
        <f>ROUND(I363*H363,2)</f>
        <v>0</v>
      </c>
      <c r="K363" s="222" t="s">
        <v>171</v>
      </c>
      <c r="L363" s="44"/>
      <c r="M363" s="227" t="s">
        <v>19</v>
      </c>
      <c r="N363" s="228" t="s">
        <v>47</v>
      </c>
      <c r="O363" s="84"/>
      <c r="P363" s="229">
        <f>O363*H363</f>
        <v>0</v>
      </c>
      <c r="Q363" s="229">
        <v>0.00036000000000000002</v>
      </c>
      <c r="R363" s="229">
        <f>Q363*H363</f>
        <v>0.076212000000000002</v>
      </c>
      <c r="S363" s="229">
        <v>0</v>
      </c>
      <c r="T363" s="230">
        <f>S363*H363</f>
        <v>0</v>
      </c>
      <c r="AR363" s="231" t="s">
        <v>172</v>
      </c>
      <c r="AT363" s="231" t="s">
        <v>167</v>
      </c>
      <c r="AU363" s="231" t="s">
        <v>85</v>
      </c>
      <c r="AY363" s="18" t="s">
        <v>165</v>
      </c>
      <c r="BE363" s="232">
        <f>IF(N363="základní",J363,0)</f>
        <v>0</v>
      </c>
      <c r="BF363" s="232">
        <f>IF(N363="snížená",J363,0)</f>
        <v>0</v>
      </c>
      <c r="BG363" s="232">
        <f>IF(N363="zákl. přenesená",J363,0)</f>
        <v>0</v>
      </c>
      <c r="BH363" s="232">
        <f>IF(N363="sníž. přenesená",J363,0)</f>
        <v>0</v>
      </c>
      <c r="BI363" s="232">
        <f>IF(N363="nulová",J363,0)</f>
        <v>0</v>
      </c>
      <c r="BJ363" s="18" t="s">
        <v>83</v>
      </c>
      <c r="BK363" s="232">
        <f>ROUND(I363*H363,2)</f>
        <v>0</v>
      </c>
      <c r="BL363" s="18" t="s">
        <v>172</v>
      </c>
      <c r="BM363" s="231" t="s">
        <v>1163</v>
      </c>
    </row>
    <row r="364" s="1" customFormat="1">
      <c r="B364" s="39"/>
      <c r="C364" s="40"/>
      <c r="D364" s="233" t="s">
        <v>174</v>
      </c>
      <c r="E364" s="40"/>
      <c r="F364" s="234" t="s">
        <v>553</v>
      </c>
      <c r="G364" s="40"/>
      <c r="H364" s="40"/>
      <c r="I364" s="146"/>
      <c r="J364" s="40"/>
      <c r="K364" s="40"/>
      <c r="L364" s="44"/>
      <c r="M364" s="235"/>
      <c r="N364" s="84"/>
      <c r="O364" s="84"/>
      <c r="P364" s="84"/>
      <c r="Q364" s="84"/>
      <c r="R364" s="84"/>
      <c r="S364" s="84"/>
      <c r="T364" s="85"/>
      <c r="AT364" s="18" t="s">
        <v>174</v>
      </c>
      <c r="AU364" s="18" t="s">
        <v>85</v>
      </c>
    </row>
    <row r="365" s="12" customFormat="1">
      <c r="B365" s="236"/>
      <c r="C365" s="237"/>
      <c r="D365" s="233" t="s">
        <v>176</v>
      </c>
      <c r="E365" s="238" t="s">
        <v>19</v>
      </c>
      <c r="F365" s="239" t="s">
        <v>554</v>
      </c>
      <c r="G365" s="237"/>
      <c r="H365" s="238" t="s">
        <v>19</v>
      </c>
      <c r="I365" s="240"/>
      <c r="J365" s="237"/>
      <c r="K365" s="237"/>
      <c r="L365" s="241"/>
      <c r="M365" s="242"/>
      <c r="N365" s="243"/>
      <c r="O365" s="243"/>
      <c r="P365" s="243"/>
      <c r="Q365" s="243"/>
      <c r="R365" s="243"/>
      <c r="S365" s="243"/>
      <c r="T365" s="244"/>
      <c r="AT365" s="245" t="s">
        <v>176</v>
      </c>
      <c r="AU365" s="245" t="s">
        <v>85</v>
      </c>
      <c r="AV365" s="12" t="s">
        <v>83</v>
      </c>
      <c r="AW365" s="12" t="s">
        <v>37</v>
      </c>
      <c r="AX365" s="12" t="s">
        <v>76</v>
      </c>
      <c r="AY365" s="245" t="s">
        <v>165</v>
      </c>
    </row>
    <row r="366" s="13" customFormat="1">
      <c r="B366" s="246"/>
      <c r="C366" s="247"/>
      <c r="D366" s="233" t="s">
        <v>176</v>
      </c>
      <c r="E366" s="248" t="s">
        <v>19</v>
      </c>
      <c r="F366" s="249" t="s">
        <v>1119</v>
      </c>
      <c r="G366" s="247"/>
      <c r="H366" s="250">
        <v>211.69999999999999</v>
      </c>
      <c r="I366" s="251"/>
      <c r="J366" s="247"/>
      <c r="K366" s="247"/>
      <c r="L366" s="252"/>
      <c r="M366" s="253"/>
      <c r="N366" s="254"/>
      <c r="O366" s="254"/>
      <c r="P366" s="254"/>
      <c r="Q366" s="254"/>
      <c r="R366" s="254"/>
      <c r="S366" s="254"/>
      <c r="T366" s="255"/>
      <c r="AT366" s="256" t="s">
        <v>176</v>
      </c>
      <c r="AU366" s="256" t="s">
        <v>85</v>
      </c>
      <c r="AV366" s="13" t="s">
        <v>85</v>
      </c>
      <c r="AW366" s="13" t="s">
        <v>37</v>
      </c>
      <c r="AX366" s="13" t="s">
        <v>76</v>
      </c>
      <c r="AY366" s="256" t="s">
        <v>165</v>
      </c>
    </row>
    <row r="367" s="14" customFormat="1">
      <c r="B367" s="257"/>
      <c r="C367" s="258"/>
      <c r="D367" s="233" t="s">
        <v>176</v>
      </c>
      <c r="E367" s="259" t="s">
        <v>19</v>
      </c>
      <c r="F367" s="260" t="s">
        <v>181</v>
      </c>
      <c r="G367" s="258"/>
      <c r="H367" s="261">
        <v>211.69999999999999</v>
      </c>
      <c r="I367" s="262"/>
      <c r="J367" s="258"/>
      <c r="K367" s="258"/>
      <c r="L367" s="263"/>
      <c r="M367" s="264"/>
      <c r="N367" s="265"/>
      <c r="O367" s="265"/>
      <c r="P367" s="265"/>
      <c r="Q367" s="265"/>
      <c r="R367" s="265"/>
      <c r="S367" s="265"/>
      <c r="T367" s="266"/>
      <c r="AT367" s="267" t="s">
        <v>176</v>
      </c>
      <c r="AU367" s="267" t="s">
        <v>85</v>
      </c>
      <c r="AV367" s="14" t="s">
        <v>172</v>
      </c>
      <c r="AW367" s="14" t="s">
        <v>37</v>
      </c>
      <c r="AX367" s="14" t="s">
        <v>83</v>
      </c>
      <c r="AY367" s="267" t="s">
        <v>165</v>
      </c>
    </row>
    <row r="368" s="1" customFormat="1" ht="16.5" customHeight="1">
      <c r="B368" s="39"/>
      <c r="C368" s="220" t="s">
        <v>500</v>
      </c>
      <c r="D368" s="220" t="s">
        <v>167</v>
      </c>
      <c r="E368" s="221" t="s">
        <v>948</v>
      </c>
      <c r="F368" s="222" t="s">
        <v>949</v>
      </c>
      <c r="G368" s="223" t="s">
        <v>197</v>
      </c>
      <c r="H368" s="224">
        <v>19.699999999999999</v>
      </c>
      <c r="I368" s="225"/>
      <c r="J368" s="226">
        <f>ROUND(I368*H368,2)</f>
        <v>0</v>
      </c>
      <c r="K368" s="222" t="s">
        <v>171</v>
      </c>
      <c r="L368" s="44"/>
      <c r="M368" s="227" t="s">
        <v>19</v>
      </c>
      <c r="N368" s="228" t="s">
        <v>47</v>
      </c>
      <c r="O368" s="84"/>
      <c r="P368" s="229">
        <f>O368*H368</f>
        <v>0</v>
      </c>
      <c r="Q368" s="229">
        <v>0</v>
      </c>
      <c r="R368" s="229">
        <f>Q368*H368</f>
        <v>0</v>
      </c>
      <c r="S368" s="229">
        <v>0</v>
      </c>
      <c r="T368" s="230">
        <f>S368*H368</f>
        <v>0</v>
      </c>
      <c r="AR368" s="231" t="s">
        <v>172</v>
      </c>
      <c r="AT368" s="231" t="s">
        <v>167</v>
      </c>
      <c r="AU368" s="231" t="s">
        <v>85</v>
      </c>
      <c r="AY368" s="18" t="s">
        <v>165</v>
      </c>
      <c r="BE368" s="232">
        <f>IF(N368="základní",J368,0)</f>
        <v>0</v>
      </c>
      <c r="BF368" s="232">
        <f>IF(N368="snížená",J368,0)</f>
        <v>0</v>
      </c>
      <c r="BG368" s="232">
        <f>IF(N368="zákl. přenesená",J368,0)</f>
        <v>0</v>
      </c>
      <c r="BH368" s="232">
        <f>IF(N368="sníž. přenesená",J368,0)</f>
        <v>0</v>
      </c>
      <c r="BI368" s="232">
        <f>IF(N368="nulová",J368,0)</f>
        <v>0</v>
      </c>
      <c r="BJ368" s="18" t="s">
        <v>83</v>
      </c>
      <c r="BK368" s="232">
        <f>ROUND(I368*H368,2)</f>
        <v>0</v>
      </c>
      <c r="BL368" s="18" t="s">
        <v>172</v>
      </c>
      <c r="BM368" s="231" t="s">
        <v>1164</v>
      </c>
    </row>
    <row r="369" s="1" customFormat="1">
      <c r="B369" s="39"/>
      <c r="C369" s="40"/>
      <c r="D369" s="233" t="s">
        <v>174</v>
      </c>
      <c r="E369" s="40"/>
      <c r="F369" s="234" t="s">
        <v>951</v>
      </c>
      <c r="G369" s="40"/>
      <c r="H369" s="40"/>
      <c r="I369" s="146"/>
      <c r="J369" s="40"/>
      <c r="K369" s="40"/>
      <c r="L369" s="44"/>
      <c r="M369" s="235"/>
      <c r="N369" s="84"/>
      <c r="O369" s="84"/>
      <c r="P369" s="84"/>
      <c r="Q369" s="84"/>
      <c r="R369" s="84"/>
      <c r="S369" s="84"/>
      <c r="T369" s="85"/>
      <c r="AT369" s="18" t="s">
        <v>174</v>
      </c>
      <c r="AU369" s="18" t="s">
        <v>85</v>
      </c>
    </row>
    <row r="370" s="12" customFormat="1">
      <c r="B370" s="236"/>
      <c r="C370" s="237"/>
      <c r="D370" s="233" t="s">
        <v>176</v>
      </c>
      <c r="E370" s="238" t="s">
        <v>19</v>
      </c>
      <c r="F370" s="239" t="s">
        <v>952</v>
      </c>
      <c r="G370" s="237"/>
      <c r="H370" s="238" t="s">
        <v>19</v>
      </c>
      <c r="I370" s="240"/>
      <c r="J370" s="237"/>
      <c r="K370" s="237"/>
      <c r="L370" s="241"/>
      <c r="M370" s="242"/>
      <c r="N370" s="243"/>
      <c r="O370" s="243"/>
      <c r="P370" s="243"/>
      <c r="Q370" s="243"/>
      <c r="R370" s="243"/>
      <c r="S370" s="243"/>
      <c r="T370" s="244"/>
      <c r="AT370" s="245" t="s">
        <v>176</v>
      </c>
      <c r="AU370" s="245" t="s">
        <v>85</v>
      </c>
      <c r="AV370" s="12" t="s">
        <v>83</v>
      </c>
      <c r="AW370" s="12" t="s">
        <v>37</v>
      </c>
      <c r="AX370" s="12" t="s">
        <v>76</v>
      </c>
      <c r="AY370" s="245" t="s">
        <v>165</v>
      </c>
    </row>
    <row r="371" s="13" customFormat="1">
      <c r="B371" s="246"/>
      <c r="C371" s="247"/>
      <c r="D371" s="233" t="s">
        <v>176</v>
      </c>
      <c r="E371" s="248" t="s">
        <v>19</v>
      </c>
      <c r="F371" s="249" t="s">
        <v>1161</v>
      </c>
      <c r="G371" s="247"/>
      <c r="H371" s="250">
        <v>19.699999999999999</v>
      </c>
      <c r="I371" s="251"/>
      <c r="J371" s="247"/>
      <c r="K371" s="247"/>
      <c r="L371" s="252"/>
      <c r="M371" s="253"/>
      <c r="N371" s="254"/>
      <c r="O371" s="254"/>
      <c r="P371" s="254"/>
      <c r="Q371" s="254"/>
      <c r="R371" s="254"/>
      <c r="S371" s="254"/>
      <c r="T371" s="255"/>
      <c r="AT371" s="256" t="s">
        <v>176</v>
      </c>
      <c r="AU371" s="256" t="s">
        <v>85</v>
      </c>
      <c r="AV371" s="13" t="s">
        <v>85</v>
      </c>
      <c r="AW371" s="13" t="s">
        <v>37</v>
      </c>
      <c r="AX371" s="13" t="s">
        <v>76</v>
      </c>
      <c r="AY371" s="256" t="s">
        <v>165</v>
      </c>
    </row>
    <row r="372" s="14" customFormat="1">
      <c r="B372" s="257"/>
      <c r="C372" s="258"/>
      <c r="D372" s="233" t="s">
        <v>176</v>
      </c>
      <c r="E372" s="259" t="s">
        <v>19</v>
      </c>
      <c r="F372" s="260" t="s">
        <v>181</v>
      </c>
      <c r="G372" s="258"/>
      <c r="H372" s="261">
        <v>19.699999999999999</v>
      </c>
      <c r="I372" s="262"/>
      <c r="J372" s="258"/>
      <c r="K372" s="258"/>
      <c r="L372" s="263"/>
      <c r="M372" s="264"/>
      <c r="N372" s="265"/>
      <c r="O372" s="265"/>
      <c r="P372" s="265"/>
      <c r="Q372" s="265"/>
      <c r="R372" s="265"/>
      <c r="S372" s="265"/>
      <c r="T372" s="266"/>
      <c r="AT372" s="267" t="s">
        <v>176</v>
      </c>
      <c r="AU372" s="267" t="s">
        <v>85</v>
      </c>
      <c r="AV372" s="14" t="s">
        <v>172</v>
      </c>
      <c r="AW372" s="14" t="s">
        <v>37</v>
      </c>
      <c r="AX372" s="14" t="s">
        <v>83</v>
      </c>
      <c r="AY372" s="267" t="s">
        <v>165</v>
      </c>
    </row>
    <row r="373" s="1" customFormat="1" ht="16.5" customHeight="1">
      <c r="B373" s="39"/>
      <c r="C373" s="220" t="s">
        <v>505</v>
      </c>
      <c r="D373" s="220" t="s">
        <v>167</v>
      </c>
      <c r="E373" s="221" t="s">
        <v>563</v>
      </c>
      <c r="F373" s="222" t="s">
        <v>564</v>
      </c>
      <c r="G373" s="223" t="s">
        <v>324</v>
      </c>
      <c r="H373" s="224">
        <v>2</v>
      </c>
      <c r="I373" s="225"/>
      <c r="J373" s="226">
        <f>ROUND(I373*H373,2)</f>
        <v>0</v>
      </c>
      <c r="K373" s="222" t="s">
        <v>171</v>
      </c>
      <c r="L373" s="44"/>
      <c r="M373" s="227" t="s">
        <v>19</v>
      </c>
      <c r="N373" s="228" t="s">
        <v>47</v>
      </c>
      <c r="O373" s="84"/>
      <c r="P373" s="229">
        <f>O373*H373</f>
        <v>0</v>
      </c>
      <c r="Q373" s="229">
        <v>0</v>
      </c>
      <c r="R373" s="229">
        <f>Q373*H373</f>
        <v>0</v>
      </c>
      <c r="S373" s="229">
        <v>0.082000000000000003</v>
      </c>
      <c r="T373" s="230">
        <f>S373*H373</f>
        <v>0.16400000000000001</v>
      </c>
      <c r="AR373" s="231" t="s">
        <v>172</v>
      </c>
      <c r="AT373" s="231" t="s">
        <v>167</v>
      </c>
      <c r="AU373" s="231" t="s">
        <v>85</v>
      </c>
      <c r="AY373" s="18" t="s">
        <v>165</v>
      </c>
      <c r="BE373" s="232">
        <f>IF(N373="základní",J373,0)</f>
        <v>0</v>
      </c>
      <c r="BF373" s="232">
        <f>IF(N373="snížená",J373,0)</f>
        <v>0</v>
      </c>
      <c r="BG373" s="232">
        <f>IF(N373="zákl. přenesená",J373,0)</f>
        <v>0</v>
      </c>
      <c r="BH373" s="232">
        <f>IF(N373="sníž. přenesená",J373,0)</f>
        <v>0</v>
      </c>
      <c r="BI373" s="232">
        <f>IF(N373="nulová",J373,0)</f>
        <v>0</v>
      </c>
      <c r="BJ373" s="18" t="s">
        <v>83</v>
      </c>
      <c r="BK373" s="232">
        <f>ROUND(I373*H373,2)</f>
        <v>0</v>
      </c>
      <c r="BL373" s="18" t="s">
        <v>172</v>
      </c>
      <c r="BM373" s="231" t="s">
        <v>1165</v>
      </c>
    </row>
    <row r="374" s="1" customFormat="1">
      <c r="B374" s="39"/>
      <c r="C374" s="40"/>
      <c r="D374" s="233" t="s">
        <v>174</v>
      </c>
      <c r="E374" s="40"/>
      <c r="F374" s="234" t="s">
        <v>566</v>
      </c>
      <c r="G374" s="40"/>
      <c r="H374" s="40"/>
      <c r="I374" s="146"/>
      <c r="J374" s="40"/>
      <c r="K374" s="40"/>
      <c r="L374" s="44"/>
      <c r="M374" s="235"/>
      <c r="N374" s="84"/>
      <c r="O374" s="84"/>
      <c r="P374" s="84"/>
      <c r="Q374" s="84"/>
      <c r="R374" s="84"/>
      <c r="S374" s="84"/>
      <c r="T374" s="85"/>
      <c r="AT374" s="18" t="s">
        <v>174</v>
      </c>
      <c r="AU374" s="18" t="s">
        <v>85</v>
      </c>
    </row>
    <row r="375" s="12" customFormat="1">
      <c r="B375" s="236"/>
      <c r="C375" s="237"/>
      <c r="D375" s="233" t="s">
        <v>176</v>
      </c>
      <c r="E375" s="238" t="s">
        <v>19</v>
      </c>
      <c r="F375" s="239" t="s">
        <v>567</v>
      </c>
      <c r="G375" s="237"/>
      <c r="H375" s="238" t="s">
        <v>19</v>
      </c>
      <c r="I375" s="240"/>
      <c r="J375" s="237"/>
      <c r="K375" s="237"/>
      <c r="L375" s="241"/>
      <c r="M375" s="242"/>
      <c r="N375" s="243"/>
      <c r="O375" s="243"/>
      <c r="P375" s="243"/>
      <c r="Q375" s="243"/>
      <c r="R375" s="243"/>
      <c r="S375" s="243"/>
      <c r="T375" s="244"/>
      <c r="AT375" s="245" t="s">
        <v>176</v>
      </c>
      <c r="AU375" s="245" t="s">
        <v>85</v>
      </c>
      <c r="AV375" s="12" t="s">
        <v>83</v>
      </c>
      <c r="AW375" s="12" t="s">
        <v>37</v>
      </c>
      <c r="AX375" s="12" t="s">
        <v>76</v>
      </c>
      <c r="AY375" s="245" t="s">
        <v>165</v>
      </c>
    </row>
    <row r="376" s="13" customFormat="1">
      <c r="B376" s="246"/>
      <c r="C376" s="247"/>
      <c r="D376" s="233" t="s">
        <v>176</v>
      </c>
      <c r="E376" s="248" t="s">
        <v>19</v>
      </c>
      <c r="F376" s="249" t="s">
        <v>1140</v>
      </c>
      <c r="G376" s="247"/>
      <c r="H376" s="250">
        <v>1</v>
      </c>
      <c r="I376" s="251"/>
      <c r="J376" s="247"/>
      <c r="K376" s="247"/>
      <c r="L376" s="252"/>
      <c r="M376" s="253"/>
      <c r="N376" s="254"/>
      <c r="O376" s="254"/>
      <c r="P376" s="254"/>
      <c r="Q376" s="254"/>
      <c r="R376" s="254"/>
      <c r="S376" s="254"/>
      <c r="T376" s="255"/>
      <c r="AT376" s="256" t="s">
        <v>176</v>
      </c>
      <c r="AU376" s="256" t="s">
        <v>85</v>
      </c>
      <c r="AV376" s="13" t="s">
        <v>85</v>
      </c>
      <c r="AW376" s="13" t="s">
        <v>37</v>
      </c>
      <c r="AX376" s="13" t="s">
        <v>76</v>
      </c>
      <c r="AY376" s="256" t="s">
        <v>165</v>
      </c>
    </row>
    <row r="377" s="13" customFormat="1">
      <c r="B377" s="246"/>
      <c r="C377" s="247"/>
      <c r="D377" s="233" t="s">
        <v>176</v>
      </c>
      <c r="E377" s="248" t="s">
        <v>19</v>
      </c>
      <c r="F377" s="249" t="s">
        <v>1144</v>
      </c>
      <c r="G377" s="247"/>
      <c r="H377" s="250">
        <v>1</v>
      </c>
      <c r="I377" s="251"/>
      <c r="J377" s="247"/>
      <c r="K377" s="247"/>
      <c r="L377" s="252"/>
      <c r="M377" s="253"/>
      <c r="N377" s="254"/>
      <c r="O377" s="254"/>
      <c r="P377" s="254"/>
      <c r="Q377" s="254"/>
      <c r="R377" s="254"/>
      <c r="S377" s="254"/>
      <c r="T377" s="255"/>
      <c r="AT377" s="256" t="s">
        <v>176</v>
      </c>
      <c r="AU377" s="256" t="s">
        <v>85</v>
      </c>
      <c r="AV377" s="13" t="s">
        <v>85</v>
      </c>
      <c r="AW377" s="13" t="s">
        <v>37</v>
      </c>
      <c r="AX377" s="13" t="s">
        <v>76</v>
      </c>
      <c r="AY377" s="256" t="s">
        <v>165</v>
      </c>
    </row>
    <row r="378" s="14" customFormat="1">
      <c r="B378" s="257"/>
      <c r="C378" s="258"/>
      <c r="D378" s="233" t="s">
        <v>176</v>
      </c>
      <c r="E378" s="259" t="s">
        <v>19</v>
      </c>
      <c r="F378" s="260" t="s">
        <v>181</v>
      </c>
      <c r="G378" s="258"/>
      <c r="H378" s="261">
        <v>2</v>
      </c>
      <c r="I378" s="262"/>
      <c r="J378" s="258"/>
      <c r="K378" s="258"/>
      <c r="L378" s="263"/>
      <c r="M378" s="264"/>
      <c r="N378" s="265"/>
      <c r="O378" s="265"/>
      <c r="P378" s="265"/>
      <c r="Q378" s="265"/>
      <c r="R378" s="265"/>
      <c r="S378" s="265"/>
      <c r="T378" s="266"/>
      <c r="AT378" s="267" t="s">
        <v>176</v>
      </c>
      <c r="AU378" s="267" t="s">
        <v>85</v>
      </c>
      <c r="AV378" s="14" t="s">
        <v>172</v>
      </c>
      <c r="AW378" s="14" t="s">
        <v>37</v>
      </c>
      <c r="AX378" s="14" t="s">
        <v>83</v>
      </c>
      <c r="AY378" s="267" t="s">
        <v>165</v>
      </c>
    </row>
    <row r="379" s="1" customFormat="1" ht="16.5" customHeight="1">
      <c r="B379" s="39"/>
      <c r="C379" s="220" t="s">
        <v>514</v>
      </c>
      <c r="D379" s="220" t="s">
        <v>167</v>
      </c>
      <c r="E379" s="221" t="s">
        <v>572</v>
      </c>
      <c r="F379" s="222" t="s">
        <v>573</v>
      </c>
      <c r="G379" s="223" t="s">
        <v>324</v>
      </c>
      <c r="H379" s="224">
        <v>5</v>
      </c>
      <c r="I379" s="225"/>
      <c r="J379" s="226">
        <f>ROUND(I379*H379,2)</f>
        <v>0</v>
      </c>
      <c r="K379" s="222" t="s">
        <v>171</v>
      </c>
      <c r="L379" s="44"/>
      <c r="M379" s="227" t="s">
        <v>19</v>
      </c>
      <c r="N379" s="228" t="s">
        <v>47</v>
      </c>
      <c r="O379" s="84"/>
      <c r="P379" s="229">
        <f>O379*H379</f>
        <v>0</v>
      </c>
      <c r="Q379" s="229">
        <v>0</v>
      </c>
      <c r="R379" s="229">
        <f>Q379*H379</f>
        <v>0</v>
      </c>
      <c r="S379" s="229">
        <v>0.0040000000000000001</v>
      </c>
      <c r="T379" s="230">
        <f>S379*H379</f>
        <v>0.02</v>
      </c>
      <c r="AR379" s="231" t="s">
        <v>172</v>
      </c>
      <c r="AT379" s="231" t="s">
        <v>167</v>
      </c>
      <c r="AU379" s="231" t="s">
        <v>85</v>
      </c>
      <c r="AY379" s="18" t="s">
        <v>165</v>
      </c>
      <c r="BE379" s="232">
        <f>IF(N379="základní",J379,0)</f>
        <v>0</v>
      </c>
      <c r="BF379" s="232">
        <f>IF(N379="snížená",J379,0)</f>
        <v>0</v>
      </c>
      <c r="BG379" s="232">
        <f>IF(N379="zákl. přenesená",J379,0)</f>
        <v>0</v>
      </c>
      <c r="BH379" s="232">
        <f>IF(N379="sníž. přenesená",J379,0)</f>
        <v>0</v>
      </c>
      <c r="BI379" s="232">
        <f>IF(N379="nulová",J379,0)</f>
        <v>0</v>
      </c>
      <c r="BJ379" s="18" t="s">
        <v>83</v>
      </c>
      <c r="BK379" s="232">
        <f>ROUND(I379*H379,2)</f>
        <v>0</v>
      </c>
      <c r="BL379" s="18" t="s">
        <v>172</v>
      </c>
      <c r="BM379" s="231" t="s">
        <v>1166</v>
      </c>
    </row>
    <row r="380" s="1" customFormat="1">
      <c r="B380" s="39"/>
      <c r="C380" s="40"/>
      <c r="D380" s="233" t="s">
        <v>174</v>
      </c>
      <c r="E380" s="40"/>
      <c r="F380" s="234" t="s">
        <v>575</v>
      </c>
      <c r="G380" s="40"/>
      <c r="H380" s="40"/>
      <c r="I380" s="146"/>
      <c r="J380" s="40"/>
      <c r="K380" s="40"/>
      <c r="L380" s="44"/>
      <c r="M380" s="235"/>
      <c r="N380" s="84"/>
      <c r="O380" s="84"/>
      <c r="P380" s="84"/>
      <c r="Q380" s="84"/>
      <c r="R380" s="84"/>
      <c r="S380" s="84"/>
      <c r="T380" s="85"/>
      <c r="AT380" s="18" t="s">
        <v>174</v>
      </c>
      <c r="AU380" s="18" t="s">
        <v>85</v>
      </c>
    </row>
    <row r="381" s="12" customFormat="1">
      <c r="B381" s="236"/>
      <c r="C381" s="237"/>
      <c r="D381" s="233" t="s">
        <v>176</v>
      </c>
      <c r="E381" s="238" t="s">
        <v>19</v>
      </c>
      <c r="F381" s="239" t="s">
        <v>576</v>
      </c>
      <c r="G381" s="237"/>
      <c r="H381" s="238" t="s">
        <v>19</v>
      </c>
      <c r="I381" s="240"/>
      <c r="J381" s="237"/>
      <c r="K381" s="237"/>
      <c r="L381" s="241"/>
      <c r="M381" s="242"/>
      <c r="N381" s="243"/>
      <c r="O381" s="243"/>
      <c r="P381" s="243"/>
      <c r="Q381" s="243"/>
      <c r="R381" s="243"/>
      <c r="S381" s="243"/>
      <c r="T381" s="244"/>
      <c r="AT381" s="245" t="s">
        <v>176</v>
      </c>
      <c r="AU381" s="245" t="s">
        <v>85</v>
      </c>
      <c r="AV381" s="12" t="s">
        <v>83</v>
      </c>
      <c r="AW381" s="12" t="s">
        <v>37</v>
      </c>
      <c r="AX381" s="12" t="s">
        <v>76</v>
      </c>
      <c r="AY381" s="245" t="s">
        <v>165</v>
      </c>
    </row>
    <row r="382" s="13" customFormat="1">
      <c r="B382" s="246"/>
      <c r="C382" s="247"/>
      <c r="D382" s="233" t="s">
        <v>176</v>
      </c>
      <c r="E382" s="248" t="s">
        <v>19</v>
      </c>
      <c r="F382" s="249" t="s">
        <v>1140</v>
      </c>
      <c r="G382" s="247"/>
      <c r="H382" s="250">
        <v>1</v>
      </c>
      <c r="I382" s="251"/>
      <c r="J382" s="247"/>
      <c r="K382" s="247"/>
      <c r="L382" s="252"/>
      <c r="M382" s="253"/>
      <c r="N382" s="254"/>
      <c r="O382" s="254"/>
      <c r="P382" s="254"/>
      <c r="Q382" s="254"/>
      <c r="R382" s="254"/>
      <c r="S382" s="254"/>
      <c r="T382" s="255"/>
      <c r="AT382" s="256" t="s">
        <v>176</v>
      </c>
      <c r="AU382" s="256" t="s">
        <v>85</v>
      </c>
      <c r="AV382" s="13" t="s">
        <v>85</v>
      </c>
      <c r="AW382" s="13" t="s">
        <v>37</v>
      </c>
      <c r="AX382" s="13" t="s">
        <v>76</v>
      </c>
      <c r="AY382" s="256" t="s">
        <v>165</v>
      </c>
    </row>
    <row r="383" s="13" customFormat="1">
      <c r="B383" s="246"/>
      <c r="C383" s="247"/>
      <c r="D383" s="233" t="s">
        <v>176</v>
      </c>
      <c r="E383" s="248" t="s">
        <v>19</v>
      </c>
      <c r="F383" s="249" t="s">
        <v>1167</v>
      </c>
      <c r="G383" s="247"/>
      <c r="H383" s="250">
        <v>1</v>
      </c>
      <c r="I383" s="251"/>
      <c r="J383" s="247"/>
      <c r="K383" s="247"/>
      <c r="L383" s="252"/>
      <c r="M383" s="253"/>
      <c r="N383" s="254"/>
      <c r="O383" s="254"/>
      <c r="P383" s="254"/>
      <c r="Q383" s="254"/>
      <c r="R383" s="254"/>
      <c r="S383" s="254"/>
      <c r="T383" s="255"/>
      <c r="AT383" s="256" t="s">
        <v>176</v>
      </c>
      <c r="AU383" s="256" t="s">
        <v>85</v>
      </c>
      <c r="AV383" s="13" t="s">
        <v>85</v>
      </c>
      <c r="AW383" s="13" t="s">
        <v>37</v>
      </c>
      <c r="AX383" s="13" t="s">
        <v>76</v>
      </c>
      <c r="AY383" s="256" t="s">
        <v>165</v>
      </c>
    </row>
    <row r="384" s="13" customFormat="1">
      <c r="B384" s="246"/>
      <c r="C384" s="247"/>
      <c r="D384" s="233" t="s">
        <v>176</v>
      </c>
      <c r="E384" s="248" t="s">
        <v>19</v>
      </c>
      <c r="F384" s="249" t="s">
        <v>1142</v>
      </c>
      <c r="G384" s="247"/>
      <c r="H384" s="250">
        <v>3</v>
      </c>
      <c r="I384" s="251"/>
      <c r="J384" s="247"/>
      <c r="K384" s="247"/>
      <c r="L384" s="252"/>
      <c r="M384" s="253"/>
      <c r="N384" s="254"/>
      <c r="O384" s="254"/>
      <c r="P384" s="254"/>
      <c r="Q384" s="254"/>
      <c r="R384" s="254"/>
      <c r="S384" s="254"/>
      <c r="T384" s="255"/>
      <c r="AT384" s="256" t="s">
        <v>176</v>
      </c>
      <c r="AU384" s="256" t="s">
        <v>85</v>
      </c>
      <c r="AV384" s="13" t="s">
        <v>85</v>
      </c>
      <c r="AW384" s="13" t="s">
        <v>37</v>
      </c>
      <c r="AX384" s="13" t="s">
        <v>76</v>
      </c>
      <c r="AY384" s="256" t="s">
        <v>165</v>
      </c>
    </row>
    <row r="385" s="14" customFormat="1">
      <c r="B385" s="257"/>
      <c r="C385" s="258"/>
      <c r="D385" s="233" t="s">
        <v>176</v>
      </c>
      <c r="E385" s="259" t="s">
        <v>19</v>
      </c>
      <c r="F385" s="260" t="s">
        <v>181</v>
      </c>
      <c r="G385" s="258"/>
      <c r="H385" s="261">
        <v>5</v>
      </c>
      <c r="I385" s="262"/>
      <c r="J385" s="258"/>
      <c r="K385" s="258"/>
      <c r="L385" s="263"/>
      <c r="M385" s="264"/>
      <c r="N385" s="265"/>
      <c r="O385" s="265"/>
      <c r="P385" s="265"/>
      <c r="Q385" s="265"/>
      <c r="R385" s="265"/>
      <c r="S385" s="265"/>
      <c r="T385" s="266"/>
      <c r="AT385" s="267" t="s">
        <v>176</v>
      </c>
      <c r="AU385" s="267" t="s">
        <v>85</v>
      </c>
      <c r="AV385" s="14" t="s">
        <v>172</v>
      </c>
      <c r="AW385" s="14" t="s">
        <v>37</v>
      </c>
      <c r="AX385" s="14" t="s">
        <v>83</v>
      </c>
      <c r="AY385" s="267" t="s">
        <v>165</v>
      </c>
    </row>
    <row r="386" s="1" customFormat="1" ht="16.5" customHeight="1">
      <c r="B386" s="39"/>
      <c r="C386" s="220" t="s">
        <v>524</v>
      </c>
      <c r="D386" s="220" t="s">
        <v>167</v>
      </c>
      <c r="E386" s="221" t="s">
        <v>587</v>
      </c>
      <c r="F386" s="222" t="s">
        <v>588</v>
      </c>
      <c r="G386" s="223" t="s">
        <v>589</v>
      </c>
      <c r="H386" s="224">
        <v>17.199999999999999</v>
      </c>
      <c r="I386" s="225"/>
      <c r="J386" s="226">
        <f>ROUND(I386*H386,2)</f>
        <v>0</v>
      </c>
      <c r="K386" s="222" t="s">
        <v>367</v>
      </c>
      <c r="L386" s="44"/>
      <c r="M386" s="227" t="s">
        <v>19</v>
      </c>
      <c r="N386" s="228" t="s">
        <v>47</v>
      </c>
      <c r="O386" s="84"/>
      <c r="P386" s="229">
        <f>O386*H386</f>
        <v>0</v>
      </c>
      <c r="Q386" s="229">
        <v>0</v>
      </c>
      <c r="R386" s="229">
        <f>Q386*H386</f>
        <v>0</v>
      </c>
      <c r="S386" s="229">
        <v>0</v>
      </c>
      <c r="T386" s="230">
        <f>S386*H386</f>
        <v>0</v>
      </c>
      <c r="AR386" s="231" t="s">
        <v>590</v>
      </c>
      <c r="AT386" s="231" t="s">
        <v>167</v>
      </c>
      <c r="AU386" s="231" t="s">
        <v>85</v>
      </c>
      <c r="AY386" s="18" t="s">
        <v>165</v>
      </c>
      <c r="BE386" s="232">
        <f>IF(N386="základní",J386,0)</f>
        <v>0</v>
      </c>
      <c r="BF386" s="232">
        <f>IF(N386="snížená",J386,0)</f>
        <v>0</v>
      </c>
      <c r="BG386" s="232">
        <f>IF(N386="zákl. přenesená",J386,0)</f>
        <v>0</v>
      </c>
      <c r="BH386" s="232">
        <f>IF(N386="sníž. přenesená",J386,0)</f>
        <v>0</v>
      </c>
      <c r="BI386" s="232">
        <f>IF(N386="nulová",J386,0)</f>
        <v>0</v>
      </c>
      <c r="BJ386" s="18" t="s">
        <v>83</v>
      </c>
      <c r="BK386" s="232">
        <f>ROUND(I386*H386,2)</f>
        <v>0</v>
      </c>
      <c r="BL386" s="18" t="s">
        <v>590</v>
      </c>
      <c r="BM386" s="231" t="s">
        <v>1168</v>
      </c>
    </row>
    <row r="387" s="1" customFormat="1">
      <c r="B387" s="39"/>
      <c r="C387" s="40"/>
      <c r="D387" s="233" t="s">
        <v>174</v>
      </c>
      <c r="E387" s="40"/>
      <c r="F387" s="234" t="s">
        <v>592</v>
      </c>
      <c r="G387" s="40"/>
      <c r="H387" s="40"/>
      <c r="I387" s="146"/>
      <c r="J387" s="40"/>
      <c r="K387" s="40"/>
      <c r="L387" s="44"/>
      <c r="M387" s="235"/>
      <c r="N387" s="84"/>
      <c r="O387" s="84"/>
      <c r="P387" s="84"/>
      <c r="Q387" s="84"/>
      <c r="R387" s="84"/>
      <c r="S387" s="84"/>
      <c r="T387" s="85"/>
      <c r="AT387" s="18" t="s">
        <v>174</v>
      </c>
      <c r="AU387" s="18" t="s">
        <v>85</v>
      </c>
    </row>
    <row r="388" s="1" customFormat="1">
      <c r="B388" s="39"/>
      <c r="C388" s="40"/>
      <c r="D388" s="233" t="s">
        <v>369</v>
      </c>
      <c r="E388" s="40"/>
      <c r="F388" s="278" t="s">
        <v>370</v>
      </c>
      <c r="G388" s="40"/>
      <c r="H388" s="40"/>
      <c r="I388" s="146"/>
      <c r="J388" s="40"/>
      <c r="K388" s="40"/>
      <c r="L388" s="44"/>
      <c r="M388" s="235"/>
      <c r="N388" s="84"/>
      <c r="O388" s="84"/>
      <c r="P388" s="84"/>
      <c r="Q388" s="84"/>
      <c r="R388" s="84"/>
      <c r="S388" s="84"/>
      <c r="T388" s="85"/>
      <c r="AT388" s="18" t="s">
        <v>369</v>
      </c>
      <c r="AU388" s="18" t="s">
        <v>85</v>
      </c>
    </row>
    <row r="389" s="12" customFormat="1">
      <c r="B389" s="236"/>
      <c r="C389" s="237"/>
      <c r="D389" s="233" t="s">
        <v>176</v>
      </c>
      <c r="E389" s="238" t="s">
        <v>19</v>
      </c>
      <c r="F389" s="239" t="s">
        <v>593</v>
      </c>
      <c r="G389" s="237"/>
      <c r="H389" s="238" t="s">
        <v>19</v>
      </c>
      <c r="I389" s="240"/>
      <c r="J389" s="237"/>
      <c r="K389" s="237"/>
      <c r="L389" s="241"/>
      <c r="M389" s="242"/>
      <c r="N389" s="243"/>
      <c r="O389" s="243"/>
      <c r="P389" s="243"/>
      <c r="Q389" s="243"/>
      <c r="R389" s="243"/>
      <c r="S389" s="243"/>
      <c r="T389" s="244"/>
      <c r="AT389" s="245" t="s">
        <v>176</v>
      </c>
      <c r="AU389" s="245" t="s">
        <v>85</v>
      </c>
      <c r="AV389" s="12" t="s">
        <v>83</v>
      </c>
      <c r="AW389" s="12" t="s">
        <v>37</v>
      </c>
      <c r="AX389" s="12" t="s">
        <v>76</v>
      </c>
      <c r="AY389" s="245" t="s">
        <v>165</v>
      </c>
    </row>
    <row r="390" s="13" customFormat="1">
      <c r="B390" s="246"/>
      <c r="C390" s="247"/>
      <c r="D390" s="233" t="s">
        <v>176</v>
      </c>
      <c r="E390" s="248" t="s">
        <v>19</v>
      </c>
      <c r="F390" s="249" t="s">
        <v>1169</v>
      </c>
      <c r="G390" s="247"/>
      <c r="H390" s="250">
        <v>17.199999999999999</v>
      </c>
      <c r="I390" s="251"/>
      <c r="J390" s="247"/>
      <c r="K390" s="247"/>
      <c r="L390" s="252"/>
      <c r="M390" s="253"/>
      <c r="N390" s="254"/>
      <c r="O390" s="254"/>
      <c r="P390" s="254"/>
      <c r="Q390" s="254"/>
      <c r="R390" s="254"/>
      <c r="S390" s="254"/>
      <c r="T390" s="255"/>
      <c r="AT390" s="256" t="s">
        <v>176</v>
      </c>
      <c r="AU390" s="256" t="s">
        <v>85</v>
      </c>
      <c r="AV390" s="13" t="s">
        <v>85</v>
      </c>
      <c r="AW390" s="13" t="s">
        <v>37</v>
      </c>
      <c r="AX390" s="13" t="s">
        <v>76</v>
      </c>
      <c r="AY390" s="256" t="s">
        <v>165</v>
      </c>
    </row>
    <row r="391" s="14" customFormat="1">
      <c r="B391" s="257"/>
      <c r="C391" s="258"/>
      <c r="D391" s="233" t="s">
        <v>176</v>
      </c>
      <c r="E391" s="259" t="s">
        <v>19</v>
      </c>
      <c r="F391" s="260" t="s">
        <v>181</v>
      </c>
      <c r="G391" s="258"/>
      <c r="H391" s="261">
        <v>17.199999999999999</v>
      </c>
      <c r="I391" s="262"/>
      <c r="J391" s="258"/>
      <c r="K391" s="258"/>
      <c r="L391" s="263"/>
      <c r="M391" s="264"/>
      <c r="N391" s="265"/>
      <c r="O391" s="265"/>
      <c r="P391" s="265"/>
      <c r="Q391" s="265"/>
      <c r="R391" s="265"/>
      <c r="S391" s="265"/>
      <c r="T391" s="266"/>
      <c r="AT391" s="267" t="s">
        <v>176</v>
      </c>
      <c r="AU391" s="267" t="s">
        <v>85</v>
      </c>
      <c r="AV391" s="14" t="s">
        <v>172</v>
      </c>
      <c r="AW391" s="14" t="s">
        <v>37</v>
      </c>
      <c r="AX391" s="14" t="s">
        <v>83</v>
      </c>
      <c r="AY391" s="267" t="s">
        <v>165</v>
      </c>
    </row>
    <row r="392" s="1" customFormat="1" ht="16.5" customHeight="1">
      <c r="B392" s="39"/>
      <c r="C392" s="220" t="s">
        <v>530</v>
      </c>
      <c r="D392" s="220" t="s">
        <v>167</v>
      </c>
      <c r="E392" s="221" t="s">
        <v>596</v>
      </c>
      <c r="F392" s="222" t="s">
        <v>597</v>
      </c>
      <c r="G392" s="223" t="s">
        <v>589</v>
      </c>
      <c r="H392" s="224">
        <v>12.6</v>
      </c>
      <c r="I392" s="225"/>
      <c r="J392" s="226">
        <f>ROUND(I392*H392,2)</f>
        <v>0</v>
      </c>
      <c r="K392" s="222" t="s">
        <v>367</v>
      </c>
      <c r="L392" s="44"/>
      <c r="M392" s="227" t="s">
        <v>19</v>
      </c>
      <c r="N392" s="228" t="s">
        <v>47</v>
      </c>
      <c r="O392" s="84"/>
      <c r="P392" s="229">
        <f>O392*H392</f>
        <v>0</v>
      </c>
      <c r="Q392" s="229">
        <v>0</v>
      </c>
      <c r="R392" s="229">
        <f>Q392*H392</f>
        <v>0</v>
      </c>
      <c r="S392" s="229">
        <v>0</v>
      </c>
      <c r="T392" s="230">
        <f>S392*H392</f>
        <v>0</v>
      </c>
      <c r="AR392" s="231" t="s">
        <v>590</v>
      </c>
      <c r="AT392" s="231" t="s">
        <v>167</v>
      </c>
      <c r="AU392" s="231" t="s">
        <v>85</v>
      </c>
      <c r="AY392" s="18" t="s">
        <v>165</v>
      </c>
      <c r="BE392" s="232">
        <f>IF(N392="základní",J392,0)</f>
        <v>0</v>
      </c>
      <c r="BF392" s="232">
        <f>IF(N392="snížená",J392,0)</f>
        <v>0</v>
      </c>
      <c r="BG392" s="232">
        <f>IF(N392="zákl. přenesená",J392,0)</f>
        <v>0</v>
      </c>
      <c r="BH392" s="232">
        <f>IF(N392="sníž. přenesená",J392,0)</f>
        <v>0</v>
      </c>
      <c r="BI392" s="232">
        <f>IF(N392="nulová",J392,0)</f>
        <v>0</v>
      </c>
      <c r="BJ392" s="18" t="s">
        <v>83</v>
      </c>
      <c r="BK392" s="232">
        <f>ROUND(I392*H392,2)</f>
        <v>0</v>
      </c>
      <c r="BL392" s="18" t="s">
        <v>590</v>
      </c>
      <c r="BM392" s="231" t="s">
        <v>1170</v>
      </c>
    </row>
    <row r="393" s="1" customFormat="1">
      <c r="B393" s="39"/>
      <c r="C393" s="40"/>
      <c r="D393" s="233" t="s">
        <v>174</v>
      </c>
      <c r="E393" s="40"/>
      <c r="F393" s="234" t="s">
        <v>599</v>
      </c>
      <c r="G393" s="40"/>
      <c r="H393" s="40"/>
      <c r="I393" s="146"/>
      <c r="J393" s="40"/>
      <c r="K393" s="40"/>
      <c r="L393" s="44"/>
      <c r="M393" s="235"/>
      <c r="N393" s="84"/>
      <c r="O393" s="84"/>
      <c r="P393" s="84"/>
      <c r="Q393" s="84"/>
      <c r="R393" s="84"/>
      <c r="S393" s="84"/>
      <c r="T393" s="85"/>
      <c r="AT393" s="18" t="s">
        <v>174</v>
      </c>
      <c r="AU393" s="18" t="s">
        <v>85</v>
      </c>
    </row>
    <row r="394" s="1" customFormat="1">
      <c r="B394" s="39"/>
      <c r="C394" s="40"/>
      <c r="D394" s="233" t="s">
        <v>369</v>
      </c>
      <c r="E394" s="40"/>
      <c r="F394" s="278" t="s">
        <v>370</v>
      </c>
      <c r="G394" s="40"/>
      <c r="H394" s="40"/>
      <c r="I394" s="146"/>
      <c r="J394" s="40"/>
      <c r="K394" s="40"/>
      <c r="L394" s="44"/>
      <c r="M394" s="235"/>
      <c r="N394" s="84"/>
      <c r="O394" s="84"/>
      <c r="P394" s="84"/>
      <c r="Q394" s="84"/>
      <c r="R394" s="84"/>
      <c r="S394" s="84"/>
      <c r="T394" s="85"/>
      <c r="AT394" s="18" t="s">
        <v>369</v>
      </c>
      <c r="AU394" s="18" t="s">
        <v>85</v>
      </c>
    </row>
    <row r="395" s="12" customFormat="1">
      <c r="B395" s="236"/>
      <c r="C395" s="237"/>
      <c r="D395" s="233" t="s">
        <v>176</v>
      </c>
      <c r="E395" s="238" t="s">
        <v>19</v>
      </c>
      <c r="F395" s="239" t="s">
        <v>593</v>
      </c>
      <c r="G395" s="237"/>
      <c r="H395" s="238" t="s">
        <v>19</v>
      </c>
      <c r="I395" s="240"/>
      <c r="J395" s="237"/>
      <c r="K395" s="237"/>
      <c r="L395" s="241"/>
      <c r="M395" s="242"/>
      <c r="N395" s="243"/>
      <c r="O395" s="243"/>
      <c r="P395" s="243"/>
      <c r="Q395" s="243"/>
      <c r="R395" s="243"/>
      <c r="S395" s="243"/>
      <c r="T395" s="244"/>
      <c r="AT395" s="245" t="s">
        <v>176</v>
      </c>
      <c r="AU395" s="245" t="s">
        <v>85</v>
      </c>
      <c r="AV395" s="12" t="s">
        <v>83</v>
      </c>
      <c r="AW395" s="12" t="s">
        <v>37</v>
      </c>
      <c r="AX395" s="12" t="s">
        <v>76</v>
      </c>
      <c r="AY395" s="245" t="s">
        <v>165</v>
      </c>
    </row>
    <row r="396" s="13" customFormat="1">
      <c r="B396" s="246"/>
      <c r="C396" s="247"/>
      <c r="D396" s="233" t="s">
        <v>176</v>
      </c>
      <c r="E396" s="248" t="s">
        <v>19</v>
      </c>
      <c r="F396" s="249" t="s">
        <v>1171</v>
      </c>
      <c r="G396" s="247"/>
      <c r="H396" s="250">
        <v>12.6</v>
      </c>
      <c r="I396" s="251"/>
      <c r="J396" s="247"/>
      <c r="K396" s="247"/>
      <c r="L396" s="252"/>
      <c r="M396" s="253"/>
      <c r="N396" s="254"/>
      <c r="O396" s="254"/>
      <c r="P396" s="254"/>
      <c r="Q396" s="254"/>
      <c r="R396" s="254"/>
      <c r="S396" s="254"/>
      <c r="T396" s="255"/>
      <c r="AT396" s="256" t="s">
        <v>176</v>
      </c>
      <c r="AU396" s="256" t="s">
        <v>85</v>
      </c>
      <c r="AV396" s="13" t="s">
        <v>85</v>
      </c>
      <c r="AW396" s="13" t="s">
        <v>37</v>
      </c>
      <c r="AX396" s="13" t="s">
        <v>76</v>
      </c>
      <c r="AY396" s="256" t="s">
        <v>165</v>
      </c>
    </row>
    <row r="397" s="14" customFormat="1">
      <c r="B397" s="257"/>
      <c r="C397" s="258"/>
      <c r="D397" s="233" t="s">
        <v>176</v>
      </c>
      <c r="E397" s="259" t="s">
        <v>19</v>
      </c>
      <c r="F397" s="260" t="s">
        <v>181</v>
      </c>
      <c r="G397" s="258"/>
      <c r="H397" s="261">
        <v>12.6</v>
      </c>
      <c r="I397" s="262"/>
      <c r="J397" s="258"/>
      <c r="K397" s="258"/>
      <c r="L397" s="263"/>
      <c r="M397" s="264"/>
      <c r="N397" s="265"/>
      <c r="O397" s="265"/>
      <c r="P397" s="265"/>
      <c r="Q397" s="265"/>
      <c r="R397" s="265"/>
      <c r="S397" s="265"/>
      <c r="T397" s="266"/>
      <c r="AT397" s="267" t="s">
        <v>176</v>
      </c>
      <c r="AU397" s="267" t="s">
        <v>85</v>
      </c>
      <c r="AV397" s="14" t="s">
        <v>172</v>
      </c>
      <c r="AW397" s="14" t="s">
        <v>37</v>
      </c>
      <c r="AX397" s="14" t="s">
        <v>83</v>
      </c>
      <c r="AY397" s="267" t="s">
        <v>165</v>
      </c>
    </row>
    <row r="398" s="11" customFormat="1" ht="22.8" customHeight="1">
      <c r="B398" s="204"/>
      <c r="C398" s="205"/>
      <c r="D398" s="206" t="s">
        <v>75</v>
      </c>
      <c r="E398" s="218" t="s">
        <v>601</v>
      </c>
      <c r="F398" s="218" t="s">
        <v>602</v>
      </c>
      <c r="G398" s="205"/>
      <c r="H398" s="205"/>
      <c r="I398" s="208"/>
      <c r="J398" s="219">
        <f>BK398</f>
        <v>0</v>
      </c>
      <c r="K398" s="205"/>
      <c r="L398" s="210"/>
      <c r="M398" s="211"/>
      <c r="N398" s="212"/>
      <c r="O398" s="212"/>
      <c r="P398" s="213">
        <f>SUM(P399:P430)</f>
        <v>0</v>
      </c>
      <c r="Q398" s="212"/>
      <c r="R398" s="213">
        <f>SUM(R399:R430)</f>
        <v>0</v>
      </c>
      <c r="S398" s="212"/>
      <c r="T398" s="214">
        <f>SUM(T399:T430)</f>
        <v>0</v>
      </c>
      <c r="AR398" s="215" t="s">
        <v>83</v>
      </c>
      <c r="AT398" s="216" t="s">
        <v>75</v>
      </c>
      <c r="AU398" s="216" t="s">
        <v>83</v>
      </c>
      <c r="AY398" s="215" t="s">
        <v>165</v>
      </c>
      <c r="BK398" s="217">
        <f>SUM(BK399:BK430)</f>
        <v>0</v>
      </c>
    </row>
    <row r="399" s="1" customFormat="1" ht="16.5" customHeight="1">
      <c r="B399" s="39"/>
      <c r="C399" s="220" t="s">
        <v>536</v>
      </c>
      <c r="D399" s="220" t="s">
        <v>167</v>
      </c>
      <c r="E399" s="221" t="s">
        <v>604</v>
      </c>
      <c r="F399" s="222" t="s">
        <v>605</v>
      </c>
      <c r="G399" s="223" t="s">
        <v>271</v>
      </c>
      <c r="H399" s="224">
        <v>40.539000000000001</v>
      </c>
      <c r="I399" s="225"/>
      <c r="J399" s="226">
        <f>ROUND(I399*H399,2)</f>
        <v>0</v>
      </c>
      <c r="K399" s="222" t="s">
        <v>171</v>
      </c>
      <c r="L399" s="44"/>
      <c r="M399" s="227" t="s">
        <v>19</v>
      </c>
      <c r="N399" s="228" t="s">
        <v>47</v>
      </c>
      <c r="O399" s="84"/>
      <c r="P399" s="229">
        <f>O399*H399</f>
        <v>0</v>
      </c>
      <c r="Q399" s="229">
        <v>0</v>
      </c>
      <c r="R399" s="229">
        <f>Q399*H399</f>
        <v>0</v>
      </c>
      <c r="S399" s="229">
        <v>0</v>
      </c>
      <c r="T399" s="230">
        <f>S399*H399</f>
        <v>0</v>
      </c>
      <c r="AR399" s="231" t="s">
        <v>172</v>
      </c>
      <c r="AT399" s="231" t="s">
        <v>167</v>
      </c>
      <c r="AU399" s="231" t="s">
        <v>85</v>
      </c>
      <c r="AY399" s="18" t="s">
        <v>165</v>
      </c>
      <c r="BE399" s="232">
        <f>IF(N399="základní",J399,0)</f>
        <v>0</v>
      </c>
      <c r="BF399" s="232">
        <f>IF(N399="snížená",J399,0)</f>
        <v>0</v>
      </c>
      <c r="BG399" s="232">
        <f>IF(N399="zákl. přenesená",J399,0)</f>
        <v>0</v>
      </c>
      <c r="BH399" s="232">
        <f>IF(N399="sníž. přenesená",J399,0)</f>
        <v>0</v>
      </c>
      <c r="BI399" s="232">
        <f>IF(N399="nulová",J399,0)</f>
        <v>0</v>
      </c>
      <c r="BJ399" s="18" t="s">
        <v>83</v>
      </c>
      <c r="BK399" s="232">
        <f>ROUND(I399*H399,2)</f>
        <v>0</v>
      </c>
      <c r="BL399" s="18" t="s">
        <v>172</v>
      </c>
      <c r="BM399" s="231" t="s">
        <v>1172</v>
      </c>
    </row>
    <row r="400" s="1" customFormat="1">
      <c r="B400" s="39"/>
      <c r="C400" s="40"/>
      <c r="D400" s="233" t="s">
        <v>174</v>
      </c>
      <c r="E400" s="40"/>
      <c r="F400" s="234" t="s">
        <v>607</v>
      </c>
      <c r="G400" s="40"/>
      <c r="H400" s="40"/>
      <c r="I400" s="146"/>
      <c r="J400" s="40"/>
      <c r="K400" s="40"/>
      <c r="L400" s="44"/>
      <c r="M400" s="235"/>
      <c r="N400" s="84"/>
      <c r="O400" s="84"/>
      <c r="P400" s="84"/>
      <c r="Q400" s="84"/>
      <c r="R400" s="84"/>
      <c r="S400" s="84"/>
      <c r="T400" s="85"/>
      <c r="AT400" s="18" t="s">
        <v>174</v>
      </c>
      <c r="AU400" s="18" t="s">
        <v>85</v>
      </c>
    </row>
    <row r="401" s="12" customFormat="1">
      <c r="B401" s="236"/>
      <c r="C401" s="237"/>
      <c r="D401" s="233" t="s">
        <v>176</v>
      </c>
      <c r="E401" s="238" t="s">
        <v>19</v>
      </c>
      <c r="F401" s="239" t="s">
        <v>608</v>
      </c>
      <c r="G401" s="237"/>
      <c r="H401" s="238" t="s">
        <v>19</v>
      </c>
      <c r="I401" s="240"/>
      <c r="J401" s="237"/>
      <c r="K401" s="237"/>
      <c r="L401" s="241"/>
      <c r="M401" s="242"/>
      <c r="N401" s="243"/>
      <c r="O401" s="243"/>
      <c r="P401" s="243"/>
      <c r="Q401" s="243"/>
      <c r="R401" s="243"/>
      <c r="S401" s="243"/>
      <c r="T401" s="244"/>
      <c r="AT401" s="245" t="s">
        <v>176</v>
      </c>
      <c r="AU401" s="245" t="s">
        <v>85</v>
      </c>
      <c r="AV401" s="12" t="s">
        <v>83</v>
      </c>
      <c r="AW401" s="12" t="s">
        <v>37</v>
      </c>
      <c r="AX401" s="12" t="s">
        <v>76</v>
      </c>
      <c r="AY401" s="245" t="s">
        <v>165</v>
      </c>
    </row>
    <row r="402" s="13" customFormat="1">
      <c r="B402" s="246"/>
      <c r="C402" s="247"/>
      <c r="D402" s="233" t="s">
        <v>176</v>
      </c>
      <c r="E402" s="248" t="s">
        <v>19</v>
      </c>
      <c r="F402" s="249" t="s">
        <v>1173</v>
      </c>
      <c r="G402" s="247"/>
      <c r="H402" s="250">
        <v>24.805</v>
      </c>
      <c r="I402" s="251"/>
      <c r="J402" s="247"/>
      <c r="K402" s="247"/>
      <c r="L402" s="252"/>
      <c r="M402" s="253"/>
      <c r="N402" s="254"/>
      <c r="O402" s="254"/>
      <c r="P402" s="254"/>
      <c r="Q402" s="254"/>
      <c r="R402" s="254"/>
      <c r="S402" s="254"/>
      <c r="T402" s="255"/>
      <c r="AT402" s="256" t="s">
        <v>176</v>
      </c>
      <c r="AU402" s="256" t="s">
        <v>85</v>
      </c>
      <c r="AV402" s="13" t="s">
        <v>85</v>
      </c>
      <c r="AW402" s="13" t="s">
        <v>37</v>
      </c>
      <c r="AX402" s="13" t="s">
        <v>76</v>
      </c>
      <c r="AY402" s="256" t="s">
        <v>165</v>
      </c>
    </row>
    <row r="403" s="13" customFormat="1">
      <c r="B403" s="246"/>
      <c r="C403" s="247"/>
      <c r="D403" s="233" t="s">
        <v>176</v>
      </c>
      <c r="E403" s="248" t="s">
        <v>19</v>
      </c>
      <c r="F403" s="249" t="s">
        <v>1174</v>
      </c>
      <c r="G403" s="247"/>
      <c r="H403" s="250">
        <v>8.1649999999999991</v>
      </c>
      <c r="I403" s="251"/>
      <c r="J403" s="247"/>
      <c r="K403" s="247"/>
      <c r="L403" s="252"/>
      <c r="M403" s="253"/>
      <c r="N403" s="254"/>
      <c r="O403" s="254"/>
      <c r="P403" s="254"/>
      <c r="Q403" s="254"/>
      <c r="R403" s="254"/>
      <c r="S403" s="254"/>
      <c r="T403" s="255"/>
      <c r="AT403" s="256" t="s">
        <v>176</v>
      </c>
      <c r="AU403" s="256" t="s">
        <v>85</v>
      </c>
      <c r="AV403" s="13" t="s">
        <v>85</v>
      </c>
      <c r="AW403" s="13" t="s">
        <v>37</v>
      </c>
      <c r="AX403" s="13" t="s">
        <v>76</v>
      </c>
      <c r="AY403" s="256" t="s">
        <v>165</v>
      </c>
    </row>
    <row r="404" s="13" customFormat="1">
      <c r="B404" s="246"/>
      <c r="C404" s="247"/>
      <c r="D404" s="233" t="s">
        <v>176</v>
      </c>
      <c r="E404" s="248" t="s">
        <v>19</v>
      </c>
      <c r="F404" s="249" t="s">
        <v>1175</v>
      </c>
      <c r="G404" s="247"/>
      <c r="H404" s="250">
        <v>2.698</v>
      </c>
      <c r="I404" s="251"/>
      <c r="J404" s="247"/>
      <c r="K404" s="247"/>
      <c r="L404" s="252"/>
      <c r="M404" s="253"/>
      <c r="N404" s="254"/>
      <c r="O404" s="254"/>
      <c r="P404" s="254"/>
      <c r="Q404" s="254"/>
      <c r="R404" s="254"/>
      <c r="S404" s="254"/>
      <c r="T404" s="255"/>
      <c r="AT404" s="256" t="s">
        <v>176</v>
      </c>
      <c r="AU404" s="256" t="s">
        <v>85</v>
      </c>
      <c r="AV404" s="13" t="s">
        <v>85</v>
      </c>
      <c r="AW404" s="13" t="s">
        <v>37</v>
      </c>
      <c r="AX404" s="13" t="s">
        <v>76</v>
      </c>
      <c r="AY404" s="256" t="s">
        <v>165</v>
      </c>
    </row>
    <row r="405" s="13" customFormat="1">
      <c r="B405" s="246"/>
      <c r="C405" s="247"/>
      <c r="D405" s="233" t="s">
        <v>176</v>
      </c>
      <c r="E405" s="248" t="s">
        <v>19</v>
      </c>
      <c r="F405" s="249" t="s">
        <v>1176</v>
      </c>
      <c r="G405" s="247"/>
      <c r="H405" s="250">
        <v>4.8710000000000004</v>
      </c>
      <c r="I405" s="251"/>
      <c r="J405" s="247"/>
      <c r="K405" s="247"/>
      <c r="L405" s="252"/>
      <c r="M405" s="253"/>
      <c r="N405" s="254"/>
      <c r="O405" s="254"/>
      <c r="P405" s="254"/>
      <c r="Q405" s="254"/>
      <c r="R405" s="254"/>
      <c r="S405" s="254"/>
      <c r="T405" s="255"/>
      <c r="AT405" s="256" t="s">
        <v>176</v>
      </c>
      <c r="AU405" s="256" t="s">
        <v>85</v>
      </c>
      <c r="AV405" s="13" t="s">
        <v>85</v>
      </c>
      <c r="AW405" s="13" t="s">
        <v>37</v>
      </c>
      <c r="AX405" s="13" t="s">
        <v>76</v>
      </c>
      <c r="AY405" s="256" t="s">
        <v>165</v>
      </c>
    </row>
    <row r="406" s="14" customFormat="1">
      <c r="B406" s="257"/>
      <c r="C406" s="258"/>
      <c r="D406" s="233" t="s">
        <v>176</v>
      </c>
      <c r="E406" s="259" t="s">
        <v>19</v>
      </c>
      <c r="F406" s="260" t="s">
        <v>181</v>
      </c>
      <c r="G406" s="258"/>
      <c r="H406" s="261">
        <v>40.539000000000001</v>
      </c>
      <c r="I406" s="262"/>
      <c r="J406" s="258"/>
      <c r="K406" s="258"/>
      <c r="L406" s="263"/>
      <c r="M406" s="264"/>
      <c r="N406" s="265"/>
      <c r="O406" s="265"/>
      <c r="P406" s="265"/>
      <c r="Q406" s="265"/>
      <c r="R406" s="265"/>
      <c r="S406" s="265"/>
      <c r="T406" s="266"/>
      <c r="AT406" s="267" t="s">
        <v>176</v>
      </c>
      <c r="AU406" s="267" t="s">
        <v>85</v>
      </c>
      <c r="AV406" s="14" t="s">
        <v>172</v>
      </c>
      <c r="AW406" s="14" t="s">
        <v>37</v>
      </c>
      <c r="AX406" s="14" t="s">
        <v>83</v>
      </c>
      <c r="AY406" s="267" t="s">
        <v>165</v>
      </c>
    </row>
    <row r="407" s="1" customFormat="1" ht="16.5" customHeight="1">
      <c r="B407" s="39"/>
      <c r="C407" s="220" t="s">
        <v>543</v>
      </c>
      <c r="D407" s="220" t="s">
        <v>167</v>
      </c>
      <c r="E407" s="221" t="s">
        <v>613</v>
      </c>
      <c r="F407" s="222" t="s">
        <v>614</v>
      </c>
      <c r="G407" s="223" t="s">
        <v>271</v>
      </c>
      <c r="H407" s="224">
        <v>348.14499999999998</v>
      </c>
      <c r="I407" s="225"/>
      <c r="J407" s="226">
        <f>ROUND(I407*H407,2)</f>
        <v>0</v>
      </c>
      <c r="K407" s="222" t="s">
        <v>171</v>
      </c>
      <c r="L407" s="44"/>
      <c r="M407" s="227" t="s">
        <v>19</v>
      </c>
      <c r="N407" s="228" t="s">
        <v>47</v>
      </c>
      <c r="O407" s="84"/>
      <c r="P407" s="229">
        <f>O407*H407</f>
        <v>0</v>
      </c>
      <c r="Q407" s="229">
        <v>0</v>
      </c>
      <c r="R407" s="229">
        <f>Q407*H407</f>
        <v>0</v>
      </c>
      <c r="S407" s="229">
        <v>0</v>
      </c>
      <c r="T407" s="230">
        <f>S407*H407</f>
        <v>0</v>
      </c>
      <c r="AR407" s="231" t="s">
        <v>172</v>
      </c>
      <c r="AT407" s="231" t="s">
        <v>167</v>
      </c>
      <c r="AU407" s="231" t="s">
        <v>85</v>
      </c>
      <c r="AY407" s="18" t="s">
        <v>165</v>
      </c>
      <c r="BE407" s="232">
        <f>IF(N407="základní",J407,0)</f>
        <v>0</v>
      </c>
      <c r="BF407" s="232">
        <f>IF(N407="snížená",J407,0)</f>
        <v>0</v>
      </c>
      <c r="BG407" s="232">
        <f>IF(N407="zákl. přenesená",J407,0)</f>
        <v>0</v>
      </c>
      <c r="BH407" s="232">
        <f>IF(N407="sníž. přenesená",J407,0)</f>
        <v>0</v>
      </c>
      <c r="BI407" s="232">
        <f>IF(N407="nulová",J407,0)</f>
        <v>0</v>
      </c>
      <c r="BJ407" s="18" t="s">
        <v>83</v>
      </c>
      <c r="BK407" s="232">
        <f>ROUND(I407*H407,2)</f>
        <v>0</v>
      </c>
      <c r="BL407" s="18" t="s">
        <v>172</v>
      </c>
      <c r="BM407" s="231" t="s">
        <v>1177</v>
      </c>
    </row>
    <row r="408" s="1" customFormat="1">
      <c r="B408" s="39"/>
      <c r="C408" s="40"/>
      <c r="D408" s="233" t="s">
        <v>174</v>
      </c>
      <c r="E408" s="40"/>
      <c r="F408" s="234" t="s">
        <v>616</v>
      </c>
      <c r="G408" s="40"/>
      <c r="H408" s="40"/>
      <c r="I408" s="146"/>
      <c r="J408" s="40"/>
      <c r="K408" s="40"/>
      <c r="L408" s="44"/>
      <c r="M408" s="235"/>
      <c r="N408" s="84"/>
      <c r="O408" s="84"/>
      <c r="P408" s="84"/>
      <c r="Q408" s="84"/>
      <c r="R408" s="84"/>
      <c r="S408" s="84"/>
      <c r="T408" s="85"/>
      <c r="AT408" s="18" t="s">
        <v>174</v>
      </c>
      <c r="AU408" s="18" t="s">
        <v>85</v>
      </c>
    </row>
    <row r="409" s="12" customFormat="1">
      <c r="B409" s="236"/>
      <c r="C409" s="237"/>
      <c r="D409" s="233" t="s">
        <v>176</v>
      </c>
      <c r="E409" s="238" t="s">
        <v>19</v>
      </c>
      <c r="F409" s="239" t="s">
        <v>617</v>
      </c>
      <c r="G409" s="237"/>
      <c r="H409" s="238" t="s">
        <v>19</v>
      </c>
      <c r="I409" s="240"/>
      <c r="J409" s="237"/>
      <c r="K409" s="237"/>
      <c r="L409" s="241"/>
      <c r="M409" s="242"/>
      <c r="N409" s="243"/>
      <c r="O409" s="243"/>
      <c r="P409" s="243"/>
      <c r="Q409" s="243"/>
      <c r="R409" s="243"/>
      <c r="S409" s="243"/>
      <c r="T409" s="244"/>
      <c r="AT409" s="245" t="s">
        <v>176</v>
      </c>
      <c r="AU409" s="245" t="s">
        <v>85</v>
      </c>
      <c r="AV409" s="12" t="s">
        <v>83</v>
      </c>
      <c r="AW409" s="12" t="s">
        <v>37</v>
      </c>
      <c r="AX409" s="12" t="s">
        <v>76</v>
      </c>
      <c r="AY409" s="245" t="s">
        <v>165</v>
      </c>
    </row>
    <row r="410" s="13" customFormat="1">
      <c r="B410" s="246"/>
      <c r="C410" s="247"/>
      <c r="D410" s="233" t="s">
        <v>176</v>
      </c>
      <c r="E410" s="248" t="s">
        <v>19</v>
      </c>
      <c r="F410" s="249" t="s">
        <v>1178</v>
      </c>
      <c r="G410" s="247"/>
      <c r="H410" s="250">
        <v>348.14499999999998</v>
      </c>
      <c r="I410" s="251"/>
      <c r="J410" s="247"/>
      <c r="K410" s="247"/>
      <c r="L410" s="252"/>
      <c r="M410" s="253"/>
      <c r="N410" s="254"/>
      <c r="O410" s="254"/>
      <c r="P410" s="254"/>
      <c r="Q410" s="254"/>
      <c r="R410" s="254"/>
      <c r="S410" s="254"/>
      <c r="T410" s="255"/>
      <c r="AT410" s="256" t="s">
        <v>176</v>
      </c>
      <c r="AU410" s="256" t="s">
        <v>85</v>
      </c>
      <c r="AV410" s="13" t="s">
        <v>85</v>
      </c>
      <c r="AW410" s="13" t="s">
        <v>37</v>
      </c>
      <c r="AX410" s="13" t="s">
        <v>76</v>
      </c>
      <c r="AY410" s="256" t="s">
        <v>165</v>
      </c>
    </row>
    <row r="411" s="14" customFormat="1">
      <c r="B411" s="257"/>
      <c r="C411" s="258"/>
      <c r="D411" s="233" t="s">
        <v>176</v>
      </c>
      <c r="E411" s="259" t="s">
        <v>19</v>
      </c>
      <c r="F411" s="260" t="s">
        <v>181</v>
      </c>
      <c r="G411" s="258"/>
      <c r="H411" s="261">
        <v>348.14499999999998</v>
      </c>
      <c r="I411" s="262"/>
      <c r="J411" s="258"/>
      <c r="K411" s="258"/>
      <c r="L411" s="263"/>
      <c r="M411" s="264"/>
      <c r="N411" s="265"/>
      <c r="O411" s="265"/>
      <c r="P411" s="265"/>
      <c r="Q411" s="265"/>
      <c r="R411" s="265"/>
      <c r="S411" s="265"/>
      <c r="T411" s="266"/>
      <c r="AT411" s="267" t="s">
        <v>176</v>
      </c>
      <c r="AU411" s="267" t="s">
        <v>85</v>
      </c>
      <c r="AV411" s="14" t="s">
        <v>172</v>
      </c>
      <c r="AW411" s="14" t="s">
        <v>37</v>
      </c>
      <c r="AX411" s="14" t="s">
        <v>83</v>
      </c>
      <c r="AY411" s="267" t="s">
        <v>165</v>
      </c>
    </row>
    <row r="412" s="1" customFormat="1" ht="16.5" customHeight="1">
      <c r="B412" s="39"/>
      <c r="C412" s="220" t="s">
        <v>549</v>
      </c>
      <c r="D412" s="220" t="s">
        <v>167</v>
      </c>
      <c r="E412" s="221" t="s">
        <v>620</v>
      </c>
      <c r="F412" s="222" t="s">
        <v>621</v>
      </c>
      <c r="G412" s="223" t="s">
        <v>271</v>
      </c>
      <c r="H412" s="224">
        <v>40.539000000000001</v>
      </c>
      <c r="I412" s="225"/>
      <c r="J412" s="226">
        <f>ROUND(I412*H412,2)</f>
        <v>0</v>
      </c>
      <c r="K412" s="222" t="s">
        <v>171</v>
      </c>
      <c r="L412" s="44"/>
      <c r="M412" s="227" t="s">
        <v>19</v>
      </c>
      <c r="N412" s="228" t="s">
        <v>47</v>
      </c>
      <c r="O412" s="84"/>
      <c r="P412" s="229">
        <f>O412*H412</f>
        <v>0</v>
      </c>
      <c r="Q412" s="229">
        <v>0</v>
      </c>
      <c r="R412" s="229">
        <f>Q412*H412</f>
        <v>0</v>
      </c>
      <c r="S412" s="229">
        <v>0</v>
      </c>
      <c r="T412" s="230">
        <f>S412*H412</f>
        <v>0</v>
      </c>
      <c r="AR412" s="231" t="s">
        <v>172</v>
      </c>
      <c r="AT412" s="231" t="s">
        <v>167</v>
      </c>
      <c r="AU412" s="231" t="s">
        <v>85</v>
      </c>
      <c r="AY412" s="18" t="s">
        <v>165</v>
      </c>
      <c r="BE412" s="232">
        <f>IF(N412="základní",J412,0)</f>
        <v>0</v>
      </c>
      <c r="BF412" s="232">
        <f>IF(N412="snížená",J412,0)</f>
        <v>0</v>
      </c>
      <c r="BG412" s="232">
        <f>IF(N412="zákl. přenesená",J412,0)</f>
        <v>0</v>
      </c>
      <c r="BH412" s="232">
        <f>IF(N412="sníž. přenesená",J412,0)</f>
        <v>0</v>
      </c>
      <c r="BI412" s="232">
        <f>IF(N412="nulová",J412,0)</f>
        <v>0</v>
      </c>
      <c r="BJ412" s="18" t="s">
        <v>83</v>
      </c>
      <c r="BK412" s="232">
        <f>ROUND(I412*H412,2)</f>
        <v>0</v>
      </c>
      <c r="BL412" s="18" t="s">
        <v>172</v>
      </c>
      <c r="BM412" s="231" t="s">
        <v>1179</v>
      </c>
    </row>
    <row r="413" s="1" customFormat="1">
      <c r="B413" s="39"/>
      <c r="C413" s="40"/>
      <c r="D413" s="233" t="s">
        <v>174</v>
      </c>
      <c r="E413" s="40"/>
      <c r="F413" s="234" t="s">
        <v>623</v>
      </c>
      <c r="G413" s="40"/>
      <c r="H413" s="40"/>
      <c r="I413" s="146"/>
      <c r="J413" s="40"/>
      <c r="K413" s="40"/>
      <c r="L413" s="44"/>
      <c r="M413" s="235"/>
      <c r="N413" s="84"/>
      <c r="O413" s="84"/>
      <c r="P413" s="84"/>
      <c r="Q413" s="84"/>
      <c r="R413" s="84"/>
      <c r="S413" s="84"/>
      <c r="T413" s="85"/>
      <c r="AT413" s="18" t="s">
        <v>174</v>
      </c>
      <c r="AU413" s="18" t="s">
        <v>85</v>
      </c>
    </row>
    <row r="414" s="13" customFormat="1">
      <c r="B414" s="246"/>
      <c r="C414" s="247"/>
      <c r="D414" s="233" t="s">
        <v>176</v>
      </c>
      <c r="E414" s="248" t="s">
        <v>19</v>
      </c>
      <c r="F414" s="249" t="s">
        <v>1180</v>
      </c>
      <c r="G414" s="247"/>
      <c r="H414" s="250">
        <v>40.539000000000001</v>
      </c>
      <c r="I414" s="251"/>
      <c r="J414" s="247"/>
      <c r="K414" s="247"/>
      <c r="L414" s="252"/>
      <c r="M414" s="253"/>
      <c r="N414" s="254"/>
      <c r="O414" s="254"/>
      <c r="P414" s="254"/>
      <c r="Q414" s="254"/>
      <c r="R414" s="254"/>
      <c r="S414" s="254"/>
      <c r="T414" s="255"/>
      <c r="AT414" s="256" t="s">
        <v>176</v>
      </c>
      <c r="AU414" s="256" t="s">
        <v>85</v>
      </c>
      <c r="AV414" s="13" t="s">
        <v>85</v>
      </c>
      <c r="AW414" s="13" t="s">
        <v>37</v>
      </c>
      <c r="AX414" s="13" t="s">
        <v>76</v>
      </c>
      <c r="AY414" s="256" t="s">
        <v>165</v>
      </c>
    </row>
    <row r="415" s="14" customFormat="1">
      <c r="B415" s="257"/>
      <c r="C415" s="258"/>
      <c r="D415" s="233" t="s">
        <v>176</v>
      </c>
      <c r="E415" s="259" t="s">
        <v>19</v>
      </c>
      <c r="F415" s="260" t="s">
        <v>181</v>
      </c>
      <c r="G415" s="258"/>
      <c r="H415" s="261">
        <v>40.539000000000001</v>
      </c>
      <c r="I415" s="262"/>
      <c r="J415" s="258"/>
      <c r="K415" s="258"/>
      <c r="L415" s="263"/>
      <c r="M415" s="264"/>
      <c r="N415" s="265"/>
      <c r="O415" s="265"/>
      <c r="P415" s="265"/>
      <c r="Q415" s="265"/>
      <c r="R415" s="265"/>
      <c r="S415" s="265"/>
      <c r="T415" s="266"/>
      <c r="AT415" s="267" t="s">
        <v>176</v>
      </c>
      <c r="AU415" s="267" t="s">
        <v>85</v>
      </c>
      <c r="AV415" s="14" t="s">
        <v>172</v>
      </c>
      <c r="AW415" s="14" t="s">
        <v>37</v>
      </c>
      <c r="AX415" s="14" t="s">
        <v>83</v>
      </c>
      <c r="AY415" s="267" t="s">
        <v>165</v>
      </c>
    </row>
    <row r="416" s="1" customFormat="1" ht="16.5" customHeight="1">
      <c r="B416" s="39"/>
      <c r="C416" s="220" t="s">
        <v>555</v>
      </c>
      <c r="D416" s="220" t="s">
        <v>167</v>
      </c>
      <c r="E416" s="221" t="s">
        <v>626</v>
      </c>
      <c r="F416" s="222" t="s">
        <v>627</v>
      </c>
      <c r="G416" s="223" t="s">
        <v>271</v>
      </c>
      <c r="H416" s="224">
        <v>0.96799999999999997</v>
      </c>
      <c r="I416" s="225"/>
      <c r="J416" s="226">
        <f>ROUND(I416*H416,2)</f>
        <v>0</v>
      </c>
      <c r="K416" s="222" t="s">
        <v>171</v>
      </c>
      <c r="L416" s="44"/>
      <c r="M416" s="227" t="s">
        <v>19</v>
      </c>
      <c r="N416" s="228" t="s">
        <v>47</v>
      </c>
      <c r="O416" s="84"/>
      <c r="P416" s="229">
        <f>O416*H416</f>
        <v>0</v>
      </c>
      <c r="Q416" s="229">
        <v>0</v>
      </c>
      <c r="R416" s="229">
        <f>Q416*H416</f>
        <v>0</v>
      </c>
      <c r="S416" s="229">
        <v>0</v>
      </c>
      <c r="T416" s="230">
        <f>S416*H416</f>
        <v>0</v>
      </c>
      <c r="AR416" s="231" t="s">
        <v>172</v>
      </c>
      <c r="AT416" s="231" t="s">
        <v>167</v>
      </c>
      <c r="AU416" s="231" t="s">
        <v>85</v>
      </c>
      <c r="AY416" s="18" t="s">
        <v>165</v>
      </c>
      <c r="BE416" s="232">
        <f>IF(N416="základní",J416,0)</f>
        <v>0</v>
      </c>
      <c r="BF416" s="232">
        <f>IF(N416="snížená",J416,0)</f>
        <v>0</v>
      </c>
      <c r="BG416" s="232">
        <f>IF(N416="zákl. přenesená",J416,0)</f>
        <v>0</v>
      </c>
      <c r="BH416" s="232">
        <f>IF(N416="sníž. přenesená",J416,0)</f>
        <v>0</v>
      </c>
      <c r="BI416" s="232">
        <f>IF(N416="nulová",J416,0)</f>
        <v>0</v>
      </c>
      <c r="BJ416" s="18" t="s">
        <v>83</v>
      </c>
      <c r="BK416" s="232">
        <f>ROUND(I416*H416,2)</f>
        <v>0</v>
      </c>
      <c r="BL416" s="18" t="s">
        <v>172</v>
      </c>
      <c r="BM416" s="231" t="s">
        <v>1181</v>
      </c>
    </row>
    <row r="417" s="1" customFormat="1">
      <c r="B417" s="39"/>
      <c r="C417" s="40"/>
      <c r="D417" s="233" t="s">
        <v>174</v>
      </c>
      <c r="E417" s="40"/>
      <c r="F417" s="234" t="s">
        <v>629</v>
      </c>
      <c r="G417" s="40"/>
      <c r="H417" s="40"/>
      <c r="I417" s="146"/>
      <c r="J417" s="40"/>
      <c r="K417" s="40"/>
      <c r="L417" s="44"/>
      <c r="M417" s="235"/>
      <c r="N417" s="84"/>
      <c r="O417" s="84"/>
      <c r="P417" s="84"/>
      <c r="Q417" s="84"/>
      <c r="R417" s="84"/>
      <c r="S417" s="84"/>
      <c r="T417" s="85"/>
      <c r="AT417" s="18" t="s">
        <v>174</v>
      </c>
      <c r="AU417" s="18" t="s">
        <v>85</v>
      </c>
    </row>
    <row r="418" s="12" customFormat="1">
      <c r="B418" s="236"/>
      <c r="C418" s="237"/>
      <c r="D418" s="233" t="s">
        <v>176</v>
      </c>
      <c r="E418" s="238" t="s">
        <v>19</v>
      </c>
      <c r="F418" s="239" t="s">
        <v>608</v>
      </c>
      <c r="G418" s="237"/>
      <c r="H418" s="238" t="s">
        <v>19</v>
      </c>
      <c r="I418" s="240"/>
      <c r="J418" s="237"/>
      <c r="K418" s="237"/>
      <c r="L418" s="241"/>
      <c r="M418" s="242"/>
      <c r="N418" s="243"/>
      <c r="O418" s="243"/>
      <c r="P418" s="243"/>
      <c r="Q418" s="243"/>
      <c r="R418" s="243"/>
      <c r="S418" s="243"/>
      <c r="T418" s="244"/>
      <c r="AT418" s="245" t="s">
        <v>176</v>
      </c>
      <c r="AU418" s="245" t="s">
        <v>85</v>
      </c>
      <c r="AV418" s="12" t="s">
        <v>83</v>
      </c>
      <c r="AW418" s="12" t="s">
        <v>37</v>
      </c>
      <c r="AX418" s="12" t="s">
        <v>76</v>
      </c>
      <c r="AY418" s="245" t="s">
        <v>165</v>
      </c>
    </row>
    <row r="419" s="13" customFormat="1">
      <c r="B419" s="246"/>
      <c r="C419" s="247"/>
      <c r="D419" s="233" t="s">
        <v>176</v>
      </c>
      <c r="E419" s="248" t="s">
        <v>19</v>
      </c>
      <c r="F419" s="249" t="s">
        <v>1182</v>
      </c>
      <c r="G419" s="247"/>
      <c r="H419" s="250">
        <v>0.96799999999999997</v>
      </c>
      <c r="I419" s="251"/>
      <c r="J419" s="247"/>
      <c r="K419" s="247"/>
      <c r="L419" s="252"/>
      <c r="M419" s="253"/>
      <c r="N419" s="254"/>
      <c r="O419" s="254"/>
      <c r="P419" s="254"/>
      <c r="Q419" s="254"/>
      <c r="R419" s="254"/>
      <c r="S419" s="254"/>
      <c r="T419" s="255"/>
      <c r="AT419" s="256" t="s">
        <v>176</v>
      </c>
      <c r="AU419" s="256" t="s">
        <v>85</v>
      </c>
      <c r="AV419" s="13" t="s">
        <v>85</v>
      </c>
      <c r="AW419" s="13" t="s">
        <v>37</v>
      </c>
      <c r="AX419" s="13" t="s">
        <v>76</v>
      </c>
      <c r="AY419" s="256" t="s">
        <v>165</v>
      </c>
    </row>
    <row r="420" s="14" customFormat="1">
      <c r="B420" s="257"/>
      <c r="C420" s="258"/>
      <c r="D420" s="233" t="s">
        <v>176</v>
      </c>
      <c r="E420" s="259" t="s">
        <v>19</v>
      </c>
      <c r="F420" s="260" t="s">
        <v>181</v>
      </c>
      <c r="G420" s="258"/>
      <c r="H420" s="261">
        <v>0.96799999999999997</v>
      </c>
      <c r="I420" s="262"/>
      <c r="J420" s="258"/>
      <c r="K420" s="258"/>
      <c r="L420" s="263"/>
      <c r="M420" s="264"/>
      <c r="N420" s="265"/>
      <c r="O420" s="265"/>
      <c r="P420" s="265"/>
      <c r="Q420" s="265"/>
      <c r="R420" s="265"/>
      <c r="S420" s="265"/>
      <c r="T420" s="266"/>
      <c r="AT420" s="267" t="s">
        <v>176</v>
      </c>
      <c r="AU420" s="267" t="s">
        <v>85</v>
      </c>
      <c r="AV420" s="14" t="s">
        <v>172</v>
      </c>
      <c r="AW420" s="14" t="s">
        <v>37</v>
      </c>
      <c r="AX420" s="14" t="s">
        <v>83</v>
      </c>
      <c r="AY420" s="267" t="s">
        <v>165</v>
      </c>
    </row>
    <row r="421" s="1" customFormat="1" ht="16.5" customHeight="1">
      <c r="B421" s="39"/>
      <c r="C421" s="220" t="s">
        <v>562</v>
      </c>
      <c r="D421" s="220" t="s">
        <v>167</v>
      </c>
      <c r="E421" s="221" t="s">
        <v>632</v>
      </c>
      <c r="F421" s="222" t="s">
        <v>633</v>
      </c>
      <c r="G421" s="223" t="s">
        <v>271</v>
      </c>
      <c r="H421" s="224">
        <v>6.7759999999999998</v>
      </c>
      <c r="I421" s="225"/>
      <c r="J421" s="226">
        <f>ROUND(I421*H421,2)</f>
        <v>0</v>
      </c>
      <c r="K421" s="222" t="s">
        <v>171</v>
      </c>
      <c r="L421" s="44"/>
      <c r="M421" s="227" t="s">
        <v>19</v>
      </c>
      <c r="N421" s="228" t="s">
        <v>47</v>
      </c>
      <c r="O421" s="84"/>
      <c r="P421" s="229">
        <f>O421*H421</f>
        <v>0</v>
      </c>
      <c r="Q421" s="229">
        <v>0</v>
      </c>
      <c r="R421" s="229">
        <f>Q421*H421</f>
        <v>0</v>
      </c>
      <c r="S421" s="229">
        <v>0</v>
      </c>
      <c r="T421" s="230">
        <f>S421*H421</f>
        <v>0</v>
      </c>
      <c r="AR421" s="231" t="s">
        <v>172</v>
      </c>
      <c r="AT421" s="231" t="s">
        <v>167</v>
      </c>
      <c r="AU421" s="231" t="s">
        <v>85</v>
      </c>
      <c r="AY421" s="18" t="s">
        <v>165</v>
      </c>
      <c r="BE421" s="232">
        <f>IF(N421="základní",J421,0)</f>
        <v>0</v>
      </c>
      <c r="BF421" s="232">
        <f>IF(N421="snížená",J421,0)</f>
        <v>0</v>
      </c>
      <c r="BG421" s="232">
        <f>IF(N421="zákl. přenesená",J421,0)</f>
        <v>0</v>
      </c>
      <c r="BH421" s="232">
        <f>IF(N421="sníž. přenesená",J421,0)</f>
        <v>0</v>
      </c>
      <c r="BI421" s="232">
        <f>IF(N421="nulová",J421,0)</f>
        <v>0</v>
      </c>
      <c r="BJ421" s="18" t="s">
        <v>83</v>
      </c>
      <c r="BK421" s="232">
        <f>ROUND(I421*H421,2)</f>
        <v>0</v>
      </c>
      <c r="BL421" s="18" t="s">
        <v>172</v>
      </c>
      <c r="BM421" s="231" t="s">
        <v>1183</v>
      </c>
    </row>
    <row r="422" s="1" customFormat="1">
      <c r="B422" s="39"/>
      <c r="C422" s="40"/>
      <c r="D422" s="233" t="s">
        <v>174</v>
      </c>
      <c r="E422" s="40"/>
      <c r="F422" s="234" t="s">
        <v>635</v>
      </c>
      <c r="G422" s="40"/>
      <c r="H422" s="40"/>
      <c r="I422" s="146"/>
      <c r="J422" s="40"/>
      <c r="K422" s="40"/>
      <c r="L422" s="44"/>
      <c r="M422" s="235"/>
      <c r="N422" s="84"/>
      <c r="O422" s="84"/>
      <c r="P422" s="84"/>
      <c r="Q422" s="84"/>
      <c r="R422" s="84"/>
      <c r="S422" s="84"/>
      <c r="T422" s="85"/>
      <c r="AT422" s="18" t="s">
        <v>174</v>
      </c>
      <c r="AU422" s="18" t="s">
        <v>85</v>
      </c>
    </row>
    <row r="423" s="12" customFormat="1">
      <c r="B423" s="236"/>
      <c r="C423" s="237"/>
      <c r="D423" s="233" t="s">
        <v>176</v>
      </c>
      <c r="E423" s="238" t="s">
        <v>19</v>
      </c>
      <c r="F423" s="239" t="s">
        <v>617</v>
      </c>
      <c r="G423" s="237"/>
      <c r="H423" s="238" t="s">
        <v>19</v>
      </c>
      <c r="I423" s="240"/>
      <c r="J423" s="237"/>
      <c r="K423" s="237"/>
      <c r="L423" s="241"/>
      <c r="M423" s="242"/>
      <c r="N423" s="243"/>
      <c r="O423" s="243"/>
      <c r="P423" s="243"/>
      <c r="Q423" s="243"/>
      <c r="R423" s="243"/>
      <c r="S423" s="243"/>
      <c r="T423" s="244"/>
      <c r="AT423" s="245" t="s">
        <v>176</v>
      </c>
      <c r="AU423" s="245" t="s">
        <v>85</v>
      </c>
      <c r="AV423" s="12" t="s">
        <v>83</v>
      </c>
      <c r="AW423" s="12" t="s">
        <v>37</v>
      </c>
      <c r="AX423" s="12" t="s">
        <v>76</v>
      </c>
      <c r="AY423" s="245" t="s">
        <v>165</v>
      </c>
    </row>
    <row r="424" s="13" customFormat="1">
      <c r="B424" s="246"/>
      <c r="C424" s="247"/>
      <c r="D424" s="233" t="s">
        <v>176</v>
      </c>
      <c r="E424" s="248" t="s">
        <v>19</v>
      </c>
      <c r="F424" s="249" t="s">
        <v>1184</v>
      </c>
      <c r="G424" s="247"/>
      <c r="H424" s="250">
        <v>6.7759999999999998</v>
      </c>
      <c r="I424" s="251"/>
      <c r="J424" s="247"/>
      <c r="K424" s="247"/>
      <c r="L424" s="252"/>
      <c r="M424" s="253"/>
      <c r="N424" s="254"/>
      <c r="O424" s="254"/>
      <c r="P424" s="254"/>
      <c r="Q424" s="254"/>
      <c r="R424" s="254"/>
      <c r="S424" s="254"/>
      <c r="T424" s="255"/>
      <c r="AT424" s="256" t="s">
        <v>176</v>
      </c>
      <c r="AU424" s="256" t="s">
        <v>85</v>
      </c>
      <c r="AV424" s="13" t="s">
        <v>85</v>
      </c>
      <c r="AW424" s="13" t="s">
        <v>37</v>
      </c>
      <c r="AX424" s="13" t="s">
        <v>76</v>
      </c>
      <c r="AY424" s="256" t="s">
        <v>165</v>
      </c>
    </row>
    <row r="425" s="14" customFormat="1">
      <c r="B425" s="257"/>
      <c r="C425" s="258"/>
      <c r="D425" s="233" t="s">
        <v>176</v>
      </c>
      <c r="E425" s="259" t="s">
        <v>19</v>
      </c>
      <c r="F425" s="260" t="s">
        <v>181</v>
      </c>
      <c r="G425" s="258"/>
      <c r="H425" s="261">
        <v>6.7759999999999998</v>
      </c>
      <c r="I425" s="262"/>
      <c r="J425" s="258"/>
      <c r="K425" s="258"/>
      <c r="L425" s="263"/>
      <c r="M425" s="264"/>
      <c r="N425" s="265"/>
      <c r="O425" s="265"/>
      <c r="P425" s="265"/>
      <c r="Q425" s="265"/>
      <c r="R425" s="265"/>
      <c r="S425" s="265"/>
      <c r="T425" s="266"/>
      <c r="AT425" s="267" t="s">
        <v>176</v>
      </c>
      <c r="AU425" s="267" t="s">
        <v>85</v>
      </c>
      <c r="AV425" s="14" t="s">
        <v>172</v>
      </c>
      <c r="AW425" s="14" t="s">
        <v>37</v>
      </c>
      <c r="AX425" s="14" t="s">
        <v>83</v>
      </c>
      <c r="AY425" s="267" t="s">
        <v>165</v>
      </c>
    </row>
    <row r="426" s="1" customFormat="1" ht="16.5" customHeight="1">
      <c r="B426" s="39"/>
      <c r="C426" s="220" t="s">
        <v>571</v>
      </c>
      <c r="D426" s="220" t="s">
        <v>167</v>
      </c>
      <c r="E426" s="221" t="s">
        <v>638</v>
      </c>
      <c r="F426" s="222" t="s">
        <v>639</v>
      </c>
      <c r="G426" s="223" t="s">
        <v>271</v>
      </c>
      <c r="H426" s="224">
        <v>0.96799999999999997</v>
      </c>
      <c r="I426" s="225"/>
      <c r="J426" s="226">
        <f>ROUND(I426*H426,2)</f>
        <v>0</v>
      </c>
      <c r="K426" s="222" t="s">
        <v>171</v>
      </c>
      <c r="L426" s="44"/>
      <c r="M426" s="227" t="s">
        <v>19</v>
      </c>
      <c r="N426" s="228" t="s">
        <v>47</v>
      </c>
      <c r="O426" s="84"/>
      <c r="P426" s="229">
        <f>O426*H426</f>
        <v>0</v>
      </c>
      <c r="Q426" s="229">
        <v>0</v>
      </c>
      <c r="R426" s="229">
        <f>Q426*H426</f>
        <v>0</v>
      </c>
      <c r="S426" s="229">
        <v>0</v>
      </c>
      <c r="T426" s="230">
        <f>S426*H426</f>
        <v>0</v>
      </c>
      <c r="AR426" s="231" t="s">
        <v>172</v>
      </c>
      <c r="AT426" s="231" t="s">
        <v>167</v>
      </c>
      <c r="AU426" s="231" t="s">
        <v>85</v>
      </c>
      <c r="AY426" s="18" t="s">
        <v>165</v>
      </c>
      <c r="BE426" s="232">
        <f>IF(N426="základní",J426,0)</f>
        <v>0</v>
      </c>
      <c r="BF426" s="232">
        <f>IF(N426="snížená",J426,0)</f>
        <v>0</v>
      </c>
      <c r="BG426" s="232">
        <f>IF(N426="zákl. přenesená",J426,0)</f>
        <v>0</v>
      </c>
      <c r="BH426" s="232">
        <f>IF(N426="sníž. přenesená",J426,0)</f>
        <v>0</v>
      </c>
      <c r="BI426" s="232">
        <f>IF(N426="nulová",J426,0)</f>
        <v>0</v>
      </c>
      <c r="BJ426" s="18" t="s">
        <v>83</v>
      </c>
      <c r="BK426" s="232">
        <f>ROUND(I426*H426,2)</f>
        <v>0</v>
      </c>
      <c r="BL426" s="18" t="s">
        <v>172</v>
      </c>
      <c r="BM426" s="231" t="s">
        <v>1185</v>
      </c>
    </row>
    <row r="427" s="1" customFormat="1">
      <c r="B427" s="39"/>
      <c r="C427" s="40"/>
      <c r="D427" s="233" t="s">
        <v>174</v>
      </c>
      <c r="E427" s="40"/>
      <c r="F427" s="234" t="s">
        <v>641</v>
      </c>
      <c r="G427" s="40"/>
      <c r="H427" s="40"/>
      <c r="I427" s="146"/>
      <c r="J427" s="40"/>
      <c r="K427" s="40"/>
      <c r="L427" s="44"/>
      <c r="M427" s="235"/>
      <c r="N427" s="84"/>
      <c r="O427" s="84"/>
      <c r="P427" s="84"/>
      <c r="Q427" s="84"/>
      <c r="R427" s="84"/>
      <c r="S427" s="84"/>
      <c r="T427" s="85"/>
      <c r="AT427" s="18" t="s">
        <v>174</v>
      </c>
      <c r="AU427" s="18" t="s">
        <v>85</v>
      </c>
    </row>
    <row r="428" s="12" customFormat="1">
      <c r="B428" s="236"/>
      <c r="C428" s="237"/>
      <c r="D428" s="233" t="s">
        <v>176</v>
      </c>
      <c r="E428" s="238" t="s">
        <v>19</v>
      </c>
      <c r="F428" s="239" t="s">
        <v>642</v>
      </c>
      <c r="G428" s="237"/>
      <c r="H428" s="238" t="s">
        <v>19</v>
      </c>
      <c r="I428" s="240"/>
      <c r="J428" s="237"/>
      <c r="K428" s="237"/>
      <c r="L428" s="241"/>
      <c r="M428" s="242"/>
      <c r="N428" s="243"/>
      <c r="O428" s="243"/>
      <c r="P428" s="243"/>
      <c r="Q428" s="243"/>
      <c r="R428" s="243"/>
      <c r="S428" s="243"/>
      <c r="T428" s="244"/>
      <c r="AT428" s="245" t="s">
        <v>176</v>
      </c>
      <c r="AU428" s="245" t="s">
        <v>85</v>
      </c>
      <c r="AV428" s="12" t="s">
        <v>83</v>
      </c>
      <c r="AW428" s="12" t="s">
        <v>37</v>
      </c>
      <c r="AX428" s="12" t="s">
        <v>76</v>
      </c>
      <c r="AY428" s="245" t="s">
        <v>165</v>
      </c>
    </row>
    <row r="429" s="13" customFormat="1">
      <c r="B429" s="246"/>
      <c r="C429" s="247"/>
      <c r="D429" s="233" t="s">
        <v>176</v>
      </c>
      <c r="E429" s="248" t="s">
        <v>19</v>
      </c>
      <c r="F429" s="249" t="s">
        <v>1186</v>
      </c>
      <c r="G429" s="247"/>
      <c r="H429" s="250">
        <v>0.96799999999999997</v>
      </c>
      <c r="I429" s="251"/>
      <c r="J429" s="247"/>
      <c r="K429" s="247"/>
      <c r="L429" s="252"/>
      <c r="M429" s="253"/>
      <c r="N429" s="254"/>
      <c r="O429" s="254"/>
      <c r="P429" s="254"/>
      <c r="Q429" s="254"/>
      <c r="R429" s="254"/>
      <c r="S429" s="254"/>
      <c r="T429" s="255"/>
      <c r="AT429" s="256" t="s">
        <v>176</v>
      </c>
      <c r="AU429" s="256" t="s">
        <v>85</v>
      </c>
      <c r="AV429" s="13" t="s">
        <v>85</v>
      </c>
      <c r="AW429" s="13" t="s">
        <v>37</v>
      </c>
      <c r="AX429" s="13" t="s">
        <v>76</v>
      </c>
      <c r="AY429" s="256" t="s">
        <v>165</v>
      </c>
    </row>
    <row r="430" s="14" customFormat="1">
      <c r="B430" s="257"/>
      <c r="C430" s="258"/>
      <c r="D430" s="233" t="s">
        <v>176</v>
      </c>
      <c r="E430" s="259" t="s">
        <v>19</v>
      </c>
      <c r="F430" s="260" t="s">
        <v>181</v>
      </c>
      <c r="G430" s="258"/>
      <c r="H430" s="261">
        <v>0.96799999999999997</v>
      </c>
      <c r="I430" s="262"/>
      <c r="J430" s="258"/>
      <c r="K430" s="258"/>
      <c r="L430" s="263"/>
      <c r="M430" s="264"/>
      <c r="N430" s="265"/>
      <c r="O430" s="265"/>
      <c r="P430" s="265"/>
      <c r="Q430" s="265"/>
      <c r="R430" s="265"/>
      <c r="S430" s="265"/>
      <c r="T430" s="266"/>
      <c r="AT430" s="267" t="s">
        <v>176</v>
      </c>
      <c r="AU430" s="267" t="s">
        <v>85</v>
      </c>
      <c r="AV430" s="14" t="s">
        <v>172</v>
      </c>
      <c r="AW430" s="14" t="s">
        <v>37</v>
      </c>
      <c r="AX430" s="14" t="s">
        <v>83</v>
      </c>
      <c r="AY430" s="267" t="s">
        <v>165</v>
      </c>
    </row>
    <row r="431" s="11" customFormat="1" ht="22.8" customHeight="1">
      <c r="B431" s="204"/>
      <c r="C431" s="205"/>
      <c r="D431" s="206" t="s">
        <v>75</v>
      </c>
      <c r="E431" s="218" t="s">
        <v>644</v>
      </c>
      <c r="F431" s="218" t="s">
        <v>645</v>
      </c>
      <c r="G431" s="205"/>
      <c r="H431" s="205"/>
      <c r="I431" s="208"/>
      <c r="J431" s="219">
        <f>BK431</f>
        <v>0</v>
      </c>
      <c r="K431" s="205"/>
      <c r="L431" s="210"/>
      <c r="M431" s="211"/>
      <c r="N431" s="212"/>
      <c r="O431" s="212"/>
      <c r="P431" s="213">
        <f>SUM(P432:P433)</f>
        <v>0</v>
      </c>
      <c r="Q431" s="212"/>
      <c r="R431" s="213">
        <f>SUM(R432:R433)</f>
        <v>0</v>
      </c>
      <c r="S431" s="212"/>
      <c r="T431" s="214">
        <f>SUM(T432:T433)</f>
        <v>0</v>
      </c>
      <c r="AR431" s="215" t="s">
        <v>83</v>
      </c>
      <c r="AT431" s="216" t="s">
        <v>75</v>
      </c>
      <c r="AU431" s="216" t="s">
        <v>83</v>
      </c>
      <c r="AY431" s="215" t="s">
        <v>165</v>
      </c>
      <c r="BK431" s="217">
        <f>SUM(BK432:BK433)</f>
        <v>0</v>
      </c>
    </row>
    <row r="432" s="1" customFormat="1" ht="16.5" customHeight="1">
      <c r="B432" s="39"/>
      <c r="C432" s="220" t="s">
        <v>578</v>
      </c>
      <c r="D432" s="220" t="s">
        <v>167</v>
      </c>
      <c r="E432" s="221" t="s">
        <v>647</v>
      </c>
      <c r="F432" s="222" t="s">
        <v>648</v>
      </c>
      <c r="G432" s="223" t="s">
        <v>271</v>
      </c>
      <c r="H432" s="224">
        <v>254.87000000000001</v>
      </c>
      <c r="I432" s="225"/>
      <c r="J432" s="226">
        <f>ROUND(I432*H432,2)</f>
        <v>0</v>
      </c>
      <c r="K432" s="222" t="s">
        <v>171</v>
      </c>
      <c r="L432" s="44"/>
      <c r="M432" s="227" t="s">
        <v>19</v>
      </c>
      <c r="N432" s="228" t="s">
        <v>47</v>
      </c>
      <c r="O432" s="84"/>
      <c r="P432" s="229">
        <f>O432*H432</f>
        <v>0</v>
      </c>
      <c r="Q432" s="229">
        <v>0</v>
      </c>
      <c r="R432" s="229">
        <f>Q432*H432</f>
        <v>0</v>
      </c>
      <c r="S432" s="229">
        <v>0</v>
      </c>
      <c r="T432" s="230">
        <f>S432*H432</f>
        <v>0</v>
      </c>
      <c r="AR432" s="231" t="s">
        <v>172</v>
      </c>
      <c r="AT432" s="231" t="s">
        <v>167</v>
      </c>
      <c r="AU432" s="231" t="s">
        <v>85</v>
      </c>
      <c r="AY432" s="18" t="s">
        <v>165</v>
      </c>
      <c r="BE432" s="232">
        <f>IF(N432="základní",J432,0)</f>
        <v>0</v>
      </c>
      <c r="BF432" s="232">
        <f>IF(N432="snížená",J432,0)</f>
        <v>0</v>
      </c>
      <c r="BG432" s="232">
        <f>IF(N432="zákl. přenesená",J432,0)</f>
        <v>0</v>
      </c>
      <c r="BH432" s="232">
        <f>IF(N432="sníž. přenesená",J432,0)</f>
        <v>0</v>
      </c>
      <c r="BI432" s="232">
        <f>IF(N432="nulová",J432,0)</f>
        <v>0</v>
      </c>
      <c r="BJ432" s="18" t="s">
        <v>83</v>
      </c>
      <c r="BK432" s="232">
        <f>ROUND(I432*H432,2)</f>
        <v>0</v>
      </c>
      <c r="BL432" s="18" t="s">
        <v>172</v>
      </c>
      <c r="BM432" s="231" t="s">
        <v>1187</v>
      </c>
    </row>
    <row r="433" s="1" customFormat="1">
      <c r="B433" s="39"/>
      <c r="C433" s="40"/>
      <c r="D433" s="233" t="s">
        <v>174</v>
      </c>
      <c r="E433" s="40"/>
      <c r="F433" s="234" t="s">
        <v>650</v>
      </c>
      <c r="G433" s="40"/>
      <c r="H433" s="40"/>
      <c r="I433" s="146"/>
      <c r="J433" s="40"/>
      <c r="K433" s="40"/>
      <c r="L433" s="44"/>
      <c r="M433" s="279"/>
      <c r="N433" s="280"/>
      <c r="O433" s="280"/>
      <c r="P433" s="280"/>
      <c r="Q433" s="280"/>
      <c r="R433" s="280"/>
      <c r="S433" s="280"/>
      <c r="T433" s="281"/>
      <c r="AT433" s="18" t="s">
        <v>174</v>
      </c>
      <c r="AU433" s="18" t="s">
        <v>85</v>
      </c>
    </row>
    <row r="434" s="1" customFormat="1" ht="6.96" customHeight="1">
      <c r="B434" s="59"/>
      <c r="C434" s="60"/>
      <c r="D434" s="60"/>
      <c r="E434" s="60"/>
      <c r="F434" s="60"/>
      <c r="G434" s="60"/>
      <c r="H434" s="60"/>
      <c r="I434" s="171"/>
      <c r="J434" s="60"/>
      <c r="K434" s="60"/>
      <c r="L434" s="44"/>
    </row>
  </sheetData>
  <sheetProtection sheet="1" autoFilter="0" formatColumns="0" formatRows="0" objects="1" scenarios="1" spinCount="100000" saltValue="PLm7I9f18I8MDVf1+LApmTBevQsOpsKEREK8jYHys4amwFvifh8sRTM1hJT/8HwRQlef3Rig4+cQcW+PfE9VoQ==" hashValue="/f9P6+vNqnrhQPOMJs+YDqvF5c2l2NTLpJ4Vf0LIQh48LYlCmDifgJPG8KOLqLMxz3rzP72dW0FRB/e/MWOVLg==" algorithmName="SHA-512" password="CC35"/>
  <autoFilter ref="C91:K43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3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105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85</v>
      </c>
    </row>
    <row r="4" ht="24.96" customHeight="1">
      <c r="B4" s="21"/>
      <c r="D4" s="142" t="s">
        <v>133</v>
      </c>
      <c r="L4" s="21"/>
      <c r="M4" s="143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44" t="s">
        <v>16</v>
      </c>
      <c r="L6" s="21"/>
    </row>
    <row r="7" ht="16.5" customHeight="1">
      <c r="B7" s="21"/>
      <c r="E7" s="145" t="str">
        <f>'Rekapitulace stavby'!K6</f>
        <v>Ulice Školní, Šumperk</v>
      </c>
      <c r="F7" s="144"/>
      <c r="G7" s="144"/>
      <c r="H7" s="144"/>
      <c r="L7" s="21"/>
    </row>
    <row r="8" ht="12" customHeight="1">
      <c r="B8" s="21"/>
      <c r="D8" s="144" t="s">
        <v>134</v>
      </c>
      <c r="L8" s="21"/>
    </row>
    <row r="9" s="1" customFormat="1" ht="16.5" customHeight="1">
      <c r="B9" s="44"/>
      <c r="E9" s="145" t="s">
        <v>1030</v>
      </c>
      <c r="F9" s="1"/>
      <c r="G9" s="1"/>
      <c r="H9" s="1"/>
      <c r="I9" s="146"/>
      <c r="L9" s="44"/>
    </row>
    <row r="10" s="1" customFormat="1" ht="12" customHeight="1">
      <c r="B10" s="44"/>
      <c r="D10" s="144" t="s">
        <v>136</v>
      </c>
      <c r="I10" s="146"/>
      <c r="L10" s="44"/>
    </row>
    <row r="11" s="1" customFormat="1" ht="36.96" customHeight="1">
      <c r="B11" s="44"/>
      <c r="E11" s="147" t="s">
        <v>1188</v>
      </c>
      <c r="F11" s="1"/>
      <c r="G11" s="1"/>
      <c r="H11" s="1"/>
      <c r="I11" s="146"/>
      <c r="L11" s="44"/>
    </row>
    <row r="12" s="1" customFormat="1">
      <c r="B12" s="44"/>
      <c r="I12" s="146"/>
      <c r="L12" s="44"/>
    </row>
    <row r="13" s="1" customFormat="1" ht="12" customHeight="1">
      <c r="B13" s="44"/>
      <c r="D13" s="144" t="s">
        <v>18</v>
      </c>
      <c r="F13" s="133" t="s">
        <v>19</v>
      </c>
      <c r="I13" s="148" t="s">
        <v>20</v>
      </c>
      <c r="J13" s="133" t="s">
        <v>19</v>
      </c>
      <c r="L13" s="44"/>
    </row>
    <row r="14" s="1" customFormat="1" ht="12" customHeight="1">
      <c r="B14" s="44"/>
      <c r="D14" s="144" t="s">
        <v>21</v>
      </c>
      <c r="F14" s="133" t="s">
        <v>22</v>
      </c>
      <c r="I14" s="148" t="s">
        <v>23</v>
      </c>
      <c r="J14" s="149" t="str">
        <f>'Rekapitulace stavby'!AN8</f>
        <v>19. 2. 2019</v>
      </c>
      <c r="L14" s="44"/>
    </row>
    <row r="15" s="1" customFormat="1" ht="10.8" customHeight="1">
      <c r="B15" s="44"/>
      <c r="I15" s="146"/>
      <c r="L15" s="44"/>
    </row>
    <row r="16" s="1" customFormat="1" ht="12" customHeight="1">
      <c r="B16" s="44"/>
      <c r="D16" s="144" t="s">
        <v>25</v>
      </c>
      <c r="I16" s="148" t="s">
        <v>26</v>
      </c>
      <c r="J16" s="133" t="s">
        <v>27</v>
      </c>
      <c r="L16" s="44"/>
    </row>
    <row r="17" s="1" customFormat="1" ht="18" customHeight="1">
      <c r="B17" s="44"/>
      <c r="E17" s="133" t="s">
        <v>28</v>
      </c>
      <c r="I17" s="148" t="s">
        <v>29</v>
      </c>
      <c r="J17" s="133" t="s">
        <v>30</v>
      </c>
      <c r="L17" s="44"/>
    </row>
    <row r="18" s="1" customFormat="1" ht="6.96" customHeight="1">
      <c r="B18" s="44"/>
      <c r="I18" s="146"/>
      <c r="L18" s="44"/>
    </row>
    <row r="19" s="1" customFormat="1" ht="12" customHeight="1">
      <c r="B19" s="44"/>
      <c r="D19" s="144" t="s">
        <v>31</v>
      </c>
      <c r="I19" s="148" t="s">
        <v>26</v>
      </c>
      <c r="J19" s="34" t="str">
        <f>'Rekapitulace stavby'!AN13</f>
        <v>Vyplň údaj</v>
      </c>
      <c r="L19" s="44"/>
    </row>
    <row r="20" s="1" customFormat="1" ht="18" customHeight="1">
      <c r="B20" s="44"/>
      <c r="E20" s="34" t="str">
        <f>'Rekapitulace stavby'!E14</f>
        <v>Vyplň údaj</v>
      </c>
      <c r="F20" s="133"/>
      <c r="G20" s="133"/>
      <c r="H20" s="133"/>
      <c r="I20" s="148" t="s">
        <v>29</v>
      </c>
      <c r="J20" s="34" t="str">
        <f>'Rekapitulace stavby'!AN14</f>
        <v>Vyplň údaj</v>
      </c>
      <c r="L20" s="44"/>
    </row>
    <row r="21" s="1" customFormat="1" ht="6.96" customHeight="1">
      <c r="B21" s="44"/>
      <c r="I21" s="146"/>
      <c r="L21" s="44"/>
    </row>
    <row r="22" s="1" customFormat="1" ht="12" customHeight="1">
      <c r="B22" s="44"/>
      <c r="D22" s="144" t="s">
        <v>33</v>
      </c>
      <c r="I22" s="148" t="s">
        <v>26</v>
      </c>
      <c r="J22" s="133" t="s">
        <v>34</v>
      </c>
      <c r="L22" s="44"/>
    </row>
    <row r="23" s="1" customFormat="1" ht="18" customHeight="1">
      <c r="B23" s="44"/>
      <c r="E23" s="133" t="s">
        <v>35</v>
      </c>
      <c r="I23" s="148" t="s">
        <v>29</v>
      </c>
      <c r="J23" s="133" t="s">
        <v>36</v>
      </c>
      <c r="L23" s="44"/>
    </row>
    <row r="24" s="1" customFormat="1" ht="6.96" customHeight="1">
      <c r="B24" s="44"/>
      <c r="I24" s="146"/>
      <c r="L24" s="44"/>
    </row>
    <row r="25" s="1" customFormat="1" ht="12" customHeight="1">
      <c r="B25" s="44"/>
      <c r="D25" s="144" t="s">
        <v>38</v>
      </c>
      <c r="I25" s="148" t="s">
        <v>26</v>
      </c>
      <c r="J25" s="133" t="s">
        <v>19</v>
      </c>
      <c r="L25" s="44"/>
    </row>
    <row r="26" s="1" customFormat="1" ht="18" customHeight="1">
      <c r="B26" s="44"/>
      <c r="E26" s="133" t="s">
        <v>39</v>
      </c>
      <c r="I26" s="148" t="s">
        <v>29</v>
      </c>
      <c r="J26" s="133" t="s">
        <v>19</v>
      </c>
      <c r="L26" s="44"/>
    </row>
    <row r="27" s="1" customFormat="1" ht="6.96" customHeight="1">
      <c r="B27" s="44"/>
      <c r="I27" s="146"/>
      <c r="L27" s="44"/>
    </row>
    <row r="28" s="1" customFormat="1" ht="12" customHeight="1">
      <c r="B28" s="44"/>
      <c r="D28" s="144" t="s">
        <v>40</v>
      </c>
      <c r="I28" s="146"/>
      <c r="L28" s="44"/>
    </row>
    <row r="29" s="7" customFormat="1" ht="16.5" customHeight="1">
      <c r="B29" s="150"/>
      <c r="E29" s="151" t="s">
        <v>19</v>
      </c>
      <c r="F29" s="151"/>
      <c r="G29" s="151"/>
      <c r="H29" s="151"/>
      <c r="I29" s="152"/>
      <c r="L29" s="150"/>
    </row>
    <row r="30" s="1" customFormat="1" ht="6.96" customHeight="1">
      <c r="B30" s="44"/>
      <c r="I30" s="146"/>
      <c r="L30" s="44"/>
    </row>
    <row r="31" s="1" customFormat="1" ht="6.96" customHeight="1">
      <c r="B31" s="44"/>
      <c r="D31" s="76"/>
      <c r="E31" s="76"/>
      <c r="F31" s="76"/>
      <c r="G31" s="76"/>
      <c r="H31" s="76"/>
      <c r="I31" s="153"/>
      <c r="J31" s="76"/>
      <c r="K31" s="76"/>
      <c r="L31" s="44"/>
    </row>
    <row r="32" s="1" customFormat="1" ht="25.44" customHeight="1">
      <c r="B32" s="44"/>
      <c r="D32" s="154" t="s">
        <v>42</v>
      </c>
      <c r="I32" s="146"/>
      <c r="J32" s="155">
        <f>ROUND(J94, 2)</f>
        <v>0</v>
      </c>
      <c r="L32" s="44"/>
    </row>
    <row r="33" s="1" customFormat="1" ht="6.96" customHeight="1">
      <c r="B33" s="44"/>
      <c r="D33" s="76"/>
      <c r="E33" s="76"/>
      <c r="F33" s="76"/>
      <c r="G33" s="76"/>
      <c r="H33" s="76"/>
      <c r="I33" s="153"/>
      <c r="J33" s="76"/>
      <c r="K33" s="76"/>
      <c r="L33" s="44"/>
    </row>
    <row r="34" s="1" customFormat="1" ht="14.4" customHeight="1">
      <c r="B34" s="44"/>
      <c r="F34" s="156" t="s">
        <v>44</v>
      </c>
      <c r="I34" s="157" t="s">
        <v>43</v>
      </c>
      <c r="J34" s="156" t="s">
        <v>45</v>
      </c>
      <c r="L34" s="44"/>
    </row>
    <row r="35" s="1" customFormat="1" ht="14.4" customHeight="1">
      <c r="B35" s="44"/>
      <c r="D35" s="158" t="s">
        <v>46</v>
      </c>
      <c r="E35" s="144" t="s">
        <v>47</v>
      </c>
      <c r="F35" s="159">
        <f>ROUND((SUM(BE94:BE499)),  2)</f>
        <v>0</v>
      </c>
      <c r="I35" s="160">
        <v>0.20999999999999999</v>
      </c>
      <c r="J35" s="159">
        <f>ROUND(((SUM(BE94:BE499))*I35),  2)</f>
        <v>0</v>
      </c>
      <c r="L35" s="44"/>
    </row>
    <row r="36" s="1" customFormat="1" ht="14.4" customHeight="1">
      <c r="B36" s="44"/>
      <c r="E36" s="144" t="s">
        <v>48</v>
      </c>
      <c r="F36" s="159">
        <f>ROUND((SUM(BF94:BF499)),  2)</f>
        <v>0</v>
      </c>
      <c r="I36" s="160">
        <v>0.14999999999999999</v>
      </c>
      <c r="J36" s="159">
        <f>ROUND(((SUM(BF94:BF499))*I36),  2)</f>
        <v>0</v>
      </c>
      <c r="L36" s="44"/>
    </row>
    <row r="37" hidden="1" s="1" customFormat="1" ht="14.4" customHeight="1">
      <c r="B37" s="44"/>
      <c r="E37" s="144" t="s">
        <v>49</v>
      </c>
      <c r="F37" s="159">
        <f>ROUND((SUM(BG94:BG499)),  2)</f>
        <v>0</v>
      </c>
      <c r="I37" s="160">
        <v>0.20999999999999999</v>
      </c>
      <c r="J37" s="159">
        <f>0</f>
        <v>0</v>
      </c>
      <c r="L37" s="44"/>
    </row>
    <row r="38" hidden="1" s="1" customFormat="1" ht="14.4" customHeight="1">
      <c r="B38" s="44"/>
      <c r="E38" s="144" t="s">
        <v>50</v>
      </c>
      <c r="F38" s="159">
        <f>ROUND((SUM(BH94:BH499)),  2)</f>
        <v>0</v>
      </c>
      <c r="I38" s="160">
        <v>0.14999999999999999</v>
      </c>
      <c r="J38" s="159">
        <f>0</f>
        <v>0</v>
      </c>
      <c r="L38" s="44"/>
    </row>
    <row r="39" hidden="1" s="1" customFormat="1" ht="14.4" customHeight="1">
      <c r="B39" s="44"/>
      <c r="E39" s="144" t="s">
        <v>51</v>
      </c>
      <c r="F39" s="159">
        <f>ROUND((SUM(BI94:BI499)),  2)</f>
        <v>0</v>
      </c>
      <c r="I39" s="160">
        <v>0</v>
      </c>
      <c r="J39" s="159">
        <f>0</f>
        <v>0</v>
      </c>
      <c r="L39" s="44"/>
    </row>
    <row r="40" s="1" customFormat="1" ht="6.96" customHeight="1">
      <c r="B40" s="44"/>
      <c r="I40" s="146"/>
      <c r="L40" s="44"/>
    </row>
    <row r="41" s="1" customFormat="1" ht="25.44" customHeight="1">
      <c r="B41" s="44"/>
      <c r="C41" s="161"/>
      <c r="D41" s="162" t="s">
        <v>52</v>
      </c>
      <c r="E41" s="163"/>
      <c r="F41" s="163"/>
      <c r="G41" s="164" t="s">
        <v>53</v>
      </c>
      <c r="H41" s="165" t="s">
        <v>54</v>
      </c>
      <c r="I41" s="166"/>
      <c r="J41" s="167">
        <f>SUM(J32:J39)</f>
        <v>0</v>
      </c>
      <c r="K41" s="168"/>
      <c r="L41" s="44"/>
    </row>
    <row r="42" s="1" customFormat="1" ht="14.4" customHeight="1">
      <c r="B42" s="169"/>
      <c r="C42" s="170"/>
      <c r="D42" s="170"/>
      <c r="E42" s="170"/>
      <c r="F42" s="170"/>
      <c r="G42" s="170"/>
      <c r="H42" s="170"/>
      <c r="I42" s="171"/>
      <c r="J42" s="170"/>
      <c r="K42" s="170"/>
      <c r="L42" s="44"/>
    </row>
    <row r="46" s="1" customFormat="1" ht="6.96" customHeight="1">
      <c r="B46" s="172"/>
      <c r="C46" s="173"/>
      <c r="D46" s="173"/>
      <c r="E46" s="173"/>
      <c r="F46" s="173"/>
      <c r="G46" s="173"/>
      <c r="H46" s="173"/>
      <c r="I46" s="174"/>
      <c r="J46" s="173"/>
      <c r="K46" s="173"/>
      <c r="L46" s="44"/>
    </row>
    <row r="47" s="1" customFormat="1" ht="24.96" customHeight="1">
      <c r="B47" s="39"/>
      <c r="C47" s="24" t="s">
        <v>138</v>
      </c>
      <c r="D47" s="40"/>
      <c r="E47" s="40"/>
      <c r="F47" s="40"/>
      <c r="G47" s="40"/>
      <c r="H47" s="40"/>
      <c r="I47" s="146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44"/>
    </row>
    <row r="49" s="1" customFormat="1" ht="12" customHeight="1">
      <c r="B49" s="39"/>
      <c r="C49" s="33" t="s">
        <v>16</v>
      </c>
      <c r="D49" s="40"/>
      <c r="E49" s="40"/>
      <c r="F49" s="40"/>
      <c r="G49" s="40"/>
      <c r="H49" s="40"/>
      <c r="I49" s="146"/>
      <c r="J49" s="40"/>
      <c r="K49" s="40"/>
      <c r="L49" s="44"/>
    </row>
    <row r="50" s="1" customFormat="1" ht="16.5" customHeight="1">
      <c r="B50" s="39"/>
      <c r="C50" s="40"/>
      <c r="D50" s="40"/>
      <c r="E50" s="175" t="str">
        <f>E7</f>
        <v>Ulice Školní, Šumperk</v>
      </c>
      <c r="F50" s="33"/>
      <c r="G50" s="33"/>
      <c r="H50" s="33"/>
      <c r="I50" s="146"/>
      <c r="J50" s="40"/>
      <c r="K50" s="40"/>
      <c r="L50" s="44"/>
    </row>
    <row r="51" ht="12" customHeight="1">
      <c r="B51" s="22"/>
      <c r="C51" s="33" t="s">
        <v>134</v>
      </c>
      <c r="D51" s="23"/>
      <c r="E51" s="23"/>
      <c r="F51" s="23"/>
      <c r="G51" s="23"/>
      <c r="H51" s="23"/>
      <c r="I51" s="138"/>
      <c r="J51" s="23"/>
      <c r="K51" s="23"/>
      <c r="L51" s="21"/>
    </row>
    <row r="52" s="1" customFormat="1" ht="16.5" customHeight="1">
      <c r="B52" s="39"/>
      <c r="C52" s="40"/>
      <c r="D52" s="40"/>
      <c r="E52" s="175" t="s">
        <v>1030</v>
      </c>
      <c r="F52" s="40"/>
      <c r="G52" s="40"/>
      <c r="H52" s="40"/>
      <c r="I52" s="146"/>
      <c r="J52" s="40"/>
      <c r="K52" s="40"/>
      <c r="L52" s="44"/>
    </row>
    <row r="53" s="1" customFormat="1" ht="12" customHeight="1">
      <c r="B53" s="39"/>
      <c r="C53" s="33" t="s">
        <v>136</v>
      </c>
      <c r="D53" s="40"/>
      <c r="E53" s="40"/>
      <c r="F53" s="40"/>
      <c r="G53" s="40"/>
      <c r="H53" s="40"/>
      <c r="I53" s="146"/>
      <c r="J53" s="40"/>
      <c r="K53" s="40"/>
      <c r="L53" s="44"/>
    </row>
    <row r="54" s="1" customFormat="1" ht="16.5" customHeight="1">
      <c r="B54" s="39"/>
      <c r="C54" s="40"/>
      <c r="D54" s="40"/>
      <c r="E54" s="69" t="str">
        <f>E11</f>
        <v>102 UN - MK a chodník - I.etapa - uznatelné náklady</v>
      </c>
      <c r="F54" s="40"/>
      <c r="G54" s="40"/>
      <c r="H54" s="40"/>
      <c r="I54" s="146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44"/>
    </row>
    <row r="56" s="1" customFormat="1" ht="12" customHeight="1">
      <c r="B56" s="39"/>
      <c r="C56" s="33" t="s">
        <v>21</v>
      </c>
      <c r="D56" s="40"/>
      <c r="E56" s="40"/>
      <c r="F56" s="28" t="str">
        <f>F14</f>
        <v xml:space="preserve"> </v>
      </c>
      <c r="G56" s="40"/>
      <c r="H56" s="40"/>
      <c r="I56" s="148" t="s">
        <v>23</v>
      </c>
      <c r="J56" s="72" t="str">
        <f>IF(J14="","",J14)</f>
        <v>19. 2. 2019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44"/>
    </row>
    <row r="58" s="1" customFormat="1" ht="15.15" customHeight="1">
      <c r="B58" s="39"/>
      <c r="C58" s="33" t="s">
        <v>25</v>
      </c>
      <c r="D58" s="40"/>
      <c r="E58" s="40"/>
      <c r="F58" s="28" t="str">
        <f>E17</f>
        <v>Město Šumperk</v>
      </c>
      <c r="G58" s="40"/>
      <c r="H58" s="40"/>
      <c r="I58" s="148" t="s">
        <v>33</v>
      </c>
      <c r="J58" s="37" t="str">
        <f>E23</f>
        <v>PROJEKCE s.r.o.</v>
      </c>
      <c r="K58" s="40"/>
      <c r="L58" s="44"/>
    </row>
    <row r="59" s="1" customFormat="1" ht="27.9" customHeight="1">
      <c r="B59" s="39"/>
      <c r="C59" s="33" t="s">
        <v>31</v>
      </c>
      <c r="D59" s="40"/>
      <c r="E59" s="40"/>
      <c r="F59" s="28" t="str">
        <f>IF(E20="","",E20)</f>
        <v>Vyplň údaj</v>
      </c>
      <c r="G59" s="40"/>
      <c r="H59" s="40"/>
      <c r="I59" s="148" t="s">
        <v>38</v>
      </c>
      <c r="J59" s="37" t="str">
        <f>E26</f>
        <v>Petr Slezák, CS ÚRS 2019 01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44"/>
    </row>
    <row r="61" s="1" customFormat="1" ht="29.28" customHeight="1">
      <c r="B61" s="39"/>
      <c r="C61" s="176" t="s">
        <v>139</v>
      </c>
      <c r="D61" s="177"/>
      <c r="E61" s="177"/>
      <c r="F61" s="177"/>
      <c r="G61" s="177"/>
      <c r="H61" s="177"/>
      <c r="I61" s="178"/>
      <c r="J61" s="179" t="s">
        <v>140</v>
      </c>
      <c r="K61" s="177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44"/>
    </row>
    <row r="63" s="1" customFormat="1" ht="22.8" customHeight="1">
      <c r="B63" s="39"/>
      <c r="C63" s="180" t="s">
        <v>74</v>
      </c>
      <c r="D63" s="40"/>
      <c r="E63" s="40"/>
      <c r="F63" s="40"/>
      <c r="G63" s="40"/>
      <c r="H63" s="40"/>
      <c r="I63" s="146"/>
      <c r="J63" s="102">
        <f>J94</f>
        <v>0</v>
      </c>
      <c r="K63" s="40"/>
      <c r="L63" s="44"/>
      <c r="AU63" s="18" t="s">
        <v>141</v>
      </c>
    </row>
    <row r="64" s="8" customFormat="1" ht="24.96" customHeight="1">
      <c r="B64" s="181"/>
      <c r="C64" s="182"/>
      <c r="D64" s="183" t="s">
        <v>142</v>
      </c>
      <c r="E64" s="184"/>
      <c r="F64" s="184"/>
      <c r="G64" s="184"/>
      <c r="H64" s="184"/>
      <c r="I64" s="185"/>
      <c r="J64" s="186">
        <f>J95</f>
        <v>0</v>
      </c>
      <c r="K64" s="182"/>
      <c r="L64" s="187"/>
    </row>
    <row r="65" s="9" customFormat="1" ht="19.92" customHeight="1">
      <c r="B65" s="188"/>
      <c r="C65" s="125"/>
      <c r="D65" s="189" t="s">
        <v>143</v>
      </c>
      <c r="E65" s="190"/>
      <c r="F65" s="190"/>
      <c r="G65" s="190"/>
      <c r="H65" s="190"/>
      <c r="I65" s="191"/>
      <c r="J65" s="192">
        <f>J96</f>
        <v>0</v>
      </c>
      <c r="K65" s="125"/>
      <c r="L65" s="193"/>
    </row>
    <row r="66" s="9" customFormat="1" ht="19.92" customHeight="1">
      <c r="B66" s="188"/>
      <c r="C66" s="125"/>
      <c r="D66" s="189" t="s">
        <v>146</v>
      </c>
      <c r="E66" s="190"/>
      <c r="F66" s="190"/>
      <c r="G66" s="190"/>
      <c r="H66" s="190"/>
      <c r="I66" s="191"/>
      <c r="J66" s="192">
        <f>J145</f>
        <v>0</v>
      </c>
      <c r="K66" s="125"/>
      <c r="L66" s="193"/>
    </row>
    <row r="67" s="9" customFormat="1" ht="19.92" customHeight="1">
      <c r="B67" s="188"/>
      <c r="C67" s="125"/>
      <c r="D67" s="189" t="s">
        <v>652</v>
      </c>
      <c r="E67" s="190"/>
      <c r="F67" s="190"/>
      <c r="G67" s="190"/>
      <c r="H67" s="190"/>
      <c r="I67" s="191"/>
      <c r="J67" s="192">
        <f>J176</f>
        <v>0</v>
      </c>
      <c r="K67" s="125"/>
      <c r="L67" s="193"/>
    </row>
    <row r="68" s="9" customFormat="1" ht="19.92" customHeight="1">
      <c r="B68" s="188"/>
      <c r="C68" s="125"/>
      <c r="D68" s="189" t="s">
        <v>653</v>
      </c>
      <c r="E68" s="190"/>
      <c r="F68" s="190"/>
      <c r="G68" s="190"/>
      <c r="H68" s="190"/>
      <c r="I68" s="191"/>
      <c r="J68" s="192">
        <f>J189</f>
        <v>0</v>
      </c>
      <c r="K68" s="125"/>
      <c r="L68" s="193"/>
    </row>
    <row r="69" s="9" customFormat="1" ht="19.92" customHeight="1">
      <c r="B69" s="188"/>
      <c r="C69" s="125"/>
      <c r="D69" s="189" t="s">
        <v>654</v>
      </c>
      <c r="E69" s="190"/>
      <c r="F69" s="190"/>
      <c r="G69" s="190"/>
      <c r="H69" s="190"/>
      <c r="I69" s="191"/>
      <c r="J69" s="192">
        <f>J285</f>
        <v>0</v>
      </c>
      <c r="K69" s="125"/>
      <c r="L69" s="193"/>
    </row>
    <row r="70" s="9" customFormat="1" ht="19.92" customHeight="1">
      <c r="B70" s="188"/>
      <c r="C70" s="125"/>
      <c r="D70" s="189" t="s">
        <v>147</v>
      </c>
      <c r="E70" s="190"/>
      <c r="F70" s="190"/>
      <c r="G70" s="190"/>
      <c r="H70" s="190"/>
      <c r="I70" s="191"/>
      <c r="J70" s="192">
        <f>J429</f>
        <v>0</v>
      </c>
      <c r="K70" s="125"/>
      <c r="L70" s="193"/>
    </row>
    <row r="71" s="9" customFormat="1" ht="19.92" customHeight="1">
      <c r="B71" s="188"/>
      <c r="C71" s="125"/>
      <c r="D71" s="189" t="s">
        <v>148</v>
      </c>
      <c r="E71" s="190"/>
      <c r="F71" s="190"/>
      <c r="G71" s="190"/>
      <c r="H71" s="190"/>
      <c r="I71" s="191"/>
      <c r="J71" s="192">
        <f>J466</f>
        <v>0</v>
      </c>
      <c r="K71" s="125"/>
      <c r="L71" s="193"/>
    </row>
    <row r="72" s="9" customFormat="1" ht="19.92" customHeight="1">
      <c r="B72" s="188"/>
      <c r="C72" s="125"/>
      <c r="D72" s="189" t="s">
        <v>149</v>
      </c>
      <c r="E72" s="190"/>
      <c r="F72" s="190"/>
      <c r="G72" s="190"/>
      <c r="H72" s="190"/>
      <c r="I72" s="191"/>
      <c r="J72" s="192">
        <f>J497</f>
        <v>0</v>
      </c>
      <c r="K72" s="125"/>
      <c r="L72" s="193"/>
    </row>
    <row r="73" s="1" customFormat="1" ht="21.84" customHeight="1">
      <c r="B73" s="39"/>
      <c r="C73" s="40"/>
      <c r="D73" s="40"/>
      <c r="E73" s="40"/>
      <c r="F73" s="40"/>
      <c r="G73" s="40"/>
      <c r="H73" s="40"/>
      <c r="I73" s="146"/>
      <c r="J73" s="40"/>
      <c r="K73" s="40"/>
      <c r="L73" s="44"/>
    </row>
    <row r="74" s="1" customFormat="1" ht="6.96" customHeight="1">
      <c r="B74" s="59"/>
      <c r="C74" s="60"/>
      <c r="D74" s="60"/>
      <c r="E74" s="60"/>
      <c r="F74" s="60"/>
      <c r="G74" s="60"/>
      <c r="H74" s="60"/>
      <c r="I74" s="171"/>
      <c r="J74" s="60"/>
      <c r="K74" s="60"/>
      <c r="L74" s="44"/>
    </row>
    <row r="78" s="1" customFormat="1" ht="6.96" customHeight="1">
      <c r="B78" s="61"/>
      <c r="C78" s="62"/>
      <c r="D78" s="62"/>
      <c r="E78" s="62"/>
      <c r="F78" s="62"/>
      <c r="G78" s="62"/>
      <c r="H78" s="62"/>
      <c r="I78" s="174"/>
      <c r="J78" s="62"/>
      <c r="K78" s="62"/>
      <c r="L78" s="44"/>
    </row>
    <row r="79" s="1" customFormat="1" ht="24.96" customHeight="1">
      <c r="B79" s="39"/>
      <c r="C79" s="24" t="s">
        <v>150</v>
      </c>
      <c r="D79" s="40"/>
      <c r="E79" s="40"/>
      <c r="F79" s="40"/>
      <c r="G79" s="40"/>
      <c r="H79" s="40"/>
      <c r="I79" s="146"/>
      <c r="J79" s="40"/>
      <c r="K79" s="40"/>
      <c r="L79" s="44"/>
    </row>
    <row r="80" s="1" customFormat="1" ht="6.96" customHeight="1">
      <c r="B80" s="39"/>
      <c r="C80" s="40"/>
      <c r="D80" s="40"/>
      <c r="E80" s="40"/>
      <c r="F80" s="40"/>
      <c r="G80" s="40"/>
      <c r="H80" s="40"/>
      <c r="I80" s="146"/>
      <c r="J80" s="40"/>
      <c r="K80" s="40"/>
      <c r="L80" s="44"/>
    </row>
    <row r="81" s="1" customFormat="1" ht="12" customHeight="1">
      <c r="B81" s="39"/>
      <c r="C81" s="33" t="s">
        <v>16</v>
      </c>
      <c r="D81" s="40"/>
      <c r="E81" s="40"/>
      <c r="F81" s="40"/>
      <c r="G81" s="40"/>
      <c r="H81" s="40"/>
      <c r="I81" s="146"/>
      <c r="J81" s="40"/>
      <c r="K81" s="40"/>
      <c r="L81" s="44"/>
    </row>
    <row r="82" s="1" customFormat="1" ht="16.5" customHeight="1">
      <c r="B82" s="39"/>
      <c r="C82" s="40"/>
      <c r="D82" s="40"/>
      <c r="E82" s="175" t="str">
        <f>E7</f>
        <v>Ulice Školní, Šumperk</v>
      </c>
      <c r="F82" s="33"/>
      <c r="G82" s="33"/>
      <c r="H82" s="33"/>
      <c r="I82" s="146"/>
      <c r="J82" s="40"/>
      <c r="K82" s="40"/>
      <c r="L82" s="44"/>
    </row>
    <row r="83" ht="12" customHeight="1">
      <c r="B83" s="22"/>
      <c r="C83" s="33" t="s">
        <v>134</v>
      </c>
      <c r="D83" s="23"/>
      <c r="E83" s="23"/>
      <c r="F83" s="23"/>
      <c r="G83" s="23"/>
      <c r="H83" s="23"/>
      <c r="I83" s="138"/>
      <c r="J83" s="23"/>
      <c r="K83" s="23"/>
      <c r="L83" s="21"/>
    </row>
    <row r="84" s="1" customFormat="1" ht="16.5" customHeight="1">
      <c r="B84" s="39"/>
      <c r="C84" s="40"/>
      <c r="D84" s="40"/>
      <c r="E84" s="175" t="s">
        <v>1030</v>
      </c>
      <c r="F84" s="40"/>
      <c r="G84" s="40"/>
      <c r="H84" s="40"/>
      <c r="I84" s="146"/>
      <c r="J84" s="40"/>
      <c r="K84" s="40"/>
      <c r="L84" s="44"/>
    </row>
    <row r="85" s="1" customFormat="1" ht="12" customHeight="1">
      <c r="B85" s="39"/>
      <c r="C85" s="33" t="s">
        <v>136</v>
      </c>
      <c r="D85" s="40"/>
      <c r="E85" s="40"/>
      <c r="F85" s="40"/>
      <c r="G85" s="40"/>
      <c r="H85" s="40"/>
      <c r="I85" s="146"/>
      <c r="J85" s="40"/>
      <c r="K85" s="40"/>
      <c r="L85" s="44"/>
    </row>
    <row r="86" s="1" customFormat="1" ht="16.5" customHeight="1">
      <c r="B86" s="39"/>
      <c r="C86" s="40"/>
      <c r="D86" s="40"/>
      <c r="E86" s="69" t="str">
        <f>E11</f>
        <v>102 UN - MK a chodník - I.etapa - uznatelné náklady</v>
      </c>
      <c r="F86" s="40"/>
      <c r="G86" s="40"/>
      <c r="H86" s="40"/>
      <c r="I86" s="146"/>
      <c r="J86" s="40"/>
      <c r="K86" s="40"/>
      <c r="L86" s="44"/>
    </row>
    <row r="87" s="1" customFormat="1" ht="6.96" customHeight="1">
      <c r="B87" s="39"/>
      <c r="C87" s="40"/>
      <c r="D87" s="40"/>
      <c r="E87" s="40"/>
      <c r="F87" s="40"/>
      <c r="G87" s="40"/>
      <c r="H87" s="40"/>
      <c r="I87" s="146"/>
      <c r="J87" s="40"/>
      <c r="K87" s="40"/>
      <c r="L87" s="44"/>
    </row>
    <row r="88" s="1" customFormat="1" ht="12" customHeight="1">
      <c r="B88" s="39"/>
      <c r="C88" s="33" t="s">
        <v>21</v>
      </c>
      <c r="D88" s="40"/>
      <c r="E88" s="40"/>
      <c r="F88" s="28" t="str">
        <f>F14</f>
        <v xml:space="preserve"> </v>
      </c>
      <c r="G88" s="40"/>
      <c r="H88" s="40"/>
      <c r="I88" s="148" t="s">
        <v>23</v>
      </c>
      <c r="J88" s="72" t="str">
        <f>IF(J14="","",J14)</f>
        <v>19. 2. 2019</v>
      </c>
      <c r="K88" s="40"/>
      <c r="L88" s="44"/>
    </row>
    <row r="89" s="1" customFormat="1" ht="6.96" customHeight="1">
      <c r="B89" s="39"/>
      <c r="C89" s="40"/>
      <c r="D89" s="40"/>
      <c r="E89" s="40"/>
      <c r="F89" s="40"/>
      <c r="G89" s="40"/>
      <c r="H89" s="40"/>
      <c r="I89" s="146"/>
      <c r="J89" s="40"/>
      <c r="K89" s="40"/>
      <c r="L89" s="44"/>
    </row>
    <row r="90" s="1" customFormat="1" ht="15.15" customHeight="1">
      <c r="B90" s="39"/>
      <c r="C90" s="33" t="s">
        <v>25</v>
      </c>
      <c r="D90" s="40"/>
      <c r="E90" s="40"/>
      <c r="F90" s="28" t="str">
        <f>E17</f>
        <v>Město Šumperk</v>
      </c>
      <c r="G90" s="40"/>
      <c r="H90" s="40"/>
      <c r="I90" s="148" t="s">
        <v>33</v>
      </c>
      <c r="J90" s="37" t="str">
        <f>E23</f>
        <v>PROJEKCE s.r.o.</v>
      </c>
      <c r="K90" s="40"/>
      <c r="L90" s="44"/>
    </row>
    <row r="91" s="1" customFormat="1" ht="27.9" customHeight="1">
      <c r="B91" s="39"/>
      <c r="C91" s="33" t="s">
        <v>31</v>
      </c>
      <c r="D91" s="40"/>
      <c r="E91" s="40"/>
      <c r="F91" s="28" t="str">
        <f>IF(E20="","",E20)</f>
        <v>Vyplň údaj</v>
      </c>
      <c r="G91" s="40"/>
      <c r="H91" s="40"/>
      <c r="I91" s="148" t="s">
        <v>38</v>
      </c>
      <c r="J91" s="37" t="str">
        <f>E26</f>
        <v>Petr Slezák, CS ÚRS 2019 01</v>
      </c>
      <c r="K91" s="40"/>
      <c r="L91" s="44"/>
    </row>
    <row r="92" s="1" customFormat="1" ht="10.32" customHeight="1">
      <c r="B92" s="39"/>
      <c r="C92" s="40"/>
      <c r="D92" s="40"/>
      <c r="E92" s="40"/>
      <c r="F92" s="40"/>
      <c r="G92" s="40"/>
      <c r="H92" s="40"/>
      <c r="I92" s="146"/>
      <c r="J92" s="40"/>
      <c r="K92" s="40"/>
      <c r="L92" s="44"/>
    </row>
    <row r="93" s="10" customFormat="1" ht="29.28" customHeight="1">
      <c r="B93" s="194"/>
      <c r="C93" s="195" t="s">
        <v>151</v>
      </c>
      <c r="D93" s="196" t="s">
        <v>61</v>
      </c>
      <c r="E93" s="196" t="s">
        <v>57</v>
      </c>
      <c r="F93" s="196" t="s">
        <v>58</v>
      </c>
      <c r="G93" s="196" t="s">
        <v>152</v>
      </c>
      <c r="H93" s="196" t="s">
        <v>153</v>
      </c>
      <c r="I93" s="197" t="s">
        <v>154</v>
      </c>
      <c r="J93" s="196" t="s">
        <v>140</v>
      </c>
      <c r="K93" s="198" t="s">
        <v>155</v>
      </c>
      <c r="L93" s="199"/>
      <c r="M93" s="92" t="s">
        <v>19</v>
      </c>
      <c r="N93" s="93" t="s">
        <v>46</v>
      </c>
      <c r="O93" s="93" t="s">
        <v>156</v>
      </c>
      <c r="P93" s="93" t="s">
        <v>157</v>
      </c>
      <c r="Q93" s="93" t="s">
        <v>158</v>
      </c>
      <c r="R93" s="93" t="s">
        <v>159</v>
      </c>
      <c r="S93" s="93" t="s">
        <v>160</v>
      </c>
      <c r="T93" s="94" t="s">
        <v>161</v>
      </c>
    </row>
    <row r="94" s="1" customFormat="1" ht="22.8" customHeight="1">
      <c r="B94" s="39"/>
      <c r="C94" s="99" t="s">
        <v>162</v>
      </c>
      <c r="D94" s="40"/>
      <c r="E94" s="40"/>
      <c r="F94" s="40"/>
      <c r="G94" s="40"/>
      <c r="H94" s="40"/>
      <c r="I94" s="146"/>
      <c r="J94" s="200">
        <f>BK94</f>
        <v>0</v>
      </c>
      <c r="K94" s="40"/>
      <c r="L94" s="44"/>
      <c r="M94" s="95"/>
      <c r="N94" s="96"/>
      <c r="O94" s="96"/>
      <c r="P94" s="201">
        <f>P95</f>
        <v>0</v>
      </c>
      <c r="Q94" s="96"/>
      <c r="R94" s="201">
        <f>R95</f>
        <v>493.38167976999995</v>
      </c>
      <c r="S94" s="96"/>
      <c r="T94" s="202">
        <f>T95</f>
        <v>545.87379999999996</v>
      </c>
      <c r="AT94" s="18" t="s">
        <v>75</v>
      </c>
      <c r="AU94" s="18" t="s">
        <v>141</v>
      </c>
      <c r="BK94" s="203">
        <f>BK95</f>
        <v>0</v>
      </c>
    </row>
    <row r="95" s="11" customFormat="1" ht="25.92" customHeight="1">
      <c r="B95" s="204"/>
      <c r="C95" s="205"/>
      <c r="D95" s="206" t="s">
        <v>75</v>
      </c>
      <c r="E95" s="207" t="s">
        <v>163</v>
      </c>
      <c r="F95" s="207" t="s">
        <v>164</v>
      </c>
      <c r="G95" s="205"/>
      <c r="H95" s="205"/>
      <c r="I95" s="208"/>
      <c r="J95" s="209">
        <f>BK95</f>
        <v>0</v>
      </c>
      <c r="K95" s="205"/>
      <c r="L95" s="210"/>
      <c r="M95" s="211"/>
      <c r="N95" s="212"/>
      <c r="O95" s="212"/>
      <c r="P95" s="213">
        <f>P96+P145+P176+P189+P285+P429+P466+P497</f>
        <v>0</v>
      </c>
      <c r="Q95" s="212"/>
      <c r="R95" s="213">
        <f>R96+R145+R176+R189+R285+R429+R466+R497</f>
        <v>493.38167976999995</v>
      </c>
      <c r="S95" s="212"/>
      <c r="T95" s="214">
        <f>T96+T145+T176+T189+T285+T429+T466+T497</f>
        <v>545.87379999999996</v>
      </c>
      <c r="AR95" s="215" t="s">
        <v>83</v>
      </c>
      <c r="AT95" s="216" t="s">
        <v>75</v>
      </c>
      <c r="AU95" s="216" t="s">
        <v>76</v>
      </c>
      <c r="AY95" s="215" t="s">
        <v>165</v>
      </c>
      <c r="BK95" s="217">
        <f>BK96+BK145+BK176+BK189+BK285+BK429+BK466+BK497</f>
        <v>0</v>
      </c>
    </row>
    <row r="96" s="11" customFormat="1" ht="22.8" customHeight="1">
      <c r="B96" s="204"/>
      <c r="C96" s="205"/>
      <c r="D96" s="206" t="s">
        <v>75</v>
      </c>
      <c r="E96" s="218" t="s">
        <v>83</v>
      </c>
      <c r="F96" s="218" t="s">
        <v>166</v>
      </c>
      <c r="G96" s="205"/>
      <c r="H96" s="205"/>
      <c r="I96" s="208"/>
      <c r="J96" s="219">
        <f>BK96</f>
        <v>0</v>
      </c>
      <c r="K96" s="205"/>
      <c r="L96" s="210"/>
      <c r="M96" s="211"/>
      <c r="N96" s="212"/>
      <c r="O96" s="212"/>
      <c r="P96" s="213">
        <f>SUM(P97:P144)</f>
        <v>0</v>
      </c>
      <c r="Q96" s="212"/>
      <c r="R96" s="213">
        <f>SUM(R97:R144)</f>
        <v>376.25685199999998</v>
      </c>
      <c r="S96" s="212"/>
      <c r="T96" s="214">
        <f>SUM(T97:T144)</f>
        <v>545.58659999999998</v>
      </c>
      <c r="AR96" s="215" t="s">
        <v>83</v>
      </c>
      <c r="AT96" s="216" t="s">
        <v>75</v>
      </c>
      <c r="AU96" s="216" t="s">
        <v>83</v>
      </c>
      <c r="AY96" s="215" t="s">
        <v>165</v>
      </c>
      <c r="BK96" s="217">
        <f>SUM(BK97:BK144)</f>
        <v>0</v>
      </c>
    </row>
    <row r="97" s="1" customFormat="1" ht="16.5" customHeight="1">
      <c r="B97" s="39"/>
      <c r="C97" s="220" t="s">
        <v>83</v>
      </c>
      <c r="D97" s="220" t="s">
        <v>167</v>
      </c>
      <c r="E97" s="221" t="s">
        <v>655</v>
      </c>
      <c r="F97" s="222" t="s">
        <v>656</v>
      </c>
      <c r="G97" s="223" t="s">
        <v>170</v>
      </c>
      <c r="H97" s="224">
        <v>612.80999999999995</v>
      </c>
      <c r="I97" s="225"/>
      <c r="J97" s="226">
        <f>ROUND(I97*H97,2)</f>
        <v>0</v>
      </c>
      <c r="K97" s="222" t="s">
        <v>171</v>
      </c>
      <c r="L97" s="44"/>
      <c r="M97" s="227" t="s">
        <v>19</v>
      </c>
      <c r="N97" s="228" t="s">
        <v>47</v>
      </c>
      <c r="O97" s="84"/>
      <c r="P97" s="229">
        <f>O97*H97</f>
        <v>0</v>
      </c>
      <c r="Q97" s="229">
        <v>0</v>
      </c>
      <c r="R97" s="229">
        <f>Q97*H97</f>
        <v>0</v>
      </c>
      <c r="S97" s="229">
        <v>0.57999999999999996</v>
      </c>
      <c r="T97" s="230">
        <f>S97*H97</f>
        <v>355.42979999999994</v>
      </c>
      <c r="AR97" s="231" t="s">
        <v>172</v>
      </c>
      <c r="AT97" s="231" t="s">
        <v>167</v>
      </c>
      <c r="AU97" s="231" t="s">
        <v>85</v>
      </c>
      <c r="AY97" s="18" t="s">
        <v>165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18" t="s">
        <v>83</v>
      </c>
      <c r="BK97" s="232">
        <f>ROUND(I97*H97,2)</f>
        <v>0</v>
      </c>
      <c r="BL97" s="18" t="s">
        <v>172</v>
      </c>
      <c r="BM97" s="231" t="s">
        <v>1189</v>
      </c>
    </row>
    <row r="98" s="1" customFormat="1">
      <c r="B98" s="39"/>
      <c r="C98" s="40"/>
      <c r="D98" s="233" t="s">
        <v>174</v>
      </c>
      <c r="E98" s="40"/>
      <c r="F98" s="234" t="s">
        <v>658</v>
      </c>
      <c r="G98" s="40"/>
      <c r="H98" s="40"/>
      <c r="I98" s="146"/>
      <c r="J98" s="40"/>
      <c r="K98" s="40"/>
      <c r="L98" s="44"/>
      <c r="M98" s="235"/>
      <c r="N98" s="84"/>
      <c r="O98" s="84"/>
      <c r="P98" s="84"/>
      <c r="Q98" s="84"/>
      <c r="R98" s="84"/>
      <c r="S98" s="84"/>
      <c r="T98" s="85"/>
      <c r="AT98" s="18" t="s">
        <v>174</v>
      </c>
      <c r="AU98" s="18" t="s">
        <v>85</v>
      </c>
    </row>
    <row r="99" s="12" customFormat="1">
      <c r="B99" s="236"/>
      <c r="C99" s="237"/>
      <c r="D99" s="233" t="s">
        <v>176</v>
      </c>
      <c r="E99" s="238" t="s">
        <v>19</v>
      </c>
      <c r="F99" s="239" t="s">
        <v>659</v>
      </c>
      <c r="G99" s="237"/>
      <c r="H99" s="238" t="s">
        <v>19</v>
      </c>
      <c r="I99" s="240"/>
      <c r="J99" s="237"/>
      <c r="K99" s="237"/>
      <c r="L99" s="241"/>
      <c r="M99" s="242"/>
      <c r="N99" s="243"/>
      <c r="O99" s="243"/>
      <c r="P99" s="243"/>
      <c r="Q99" s="243"/>
      <c r="R99" s="243"/>
      <c r="S99" s="243"/>
      <c r="T99" s="244"/>
      <c r="AT99" s="245" t="s">
        <v>176</v>
      </c>
      <c r="AU99" s="245" t="s">
        <v>85</v>
      </c>
      <c r="AV99" s="12" t="s">
        <v>83</v>
      </c>
      <c r="AW99" s="12" t="s">
        <v>37</v>
      </c>
      <c r="AX99" s="12" t="s">
        <v>76</v>
      </c>
      <c r="AY99" s="245" t="s">
        <v>165</v>
      </c>
    </row>
    <row r="100" s="12" customFormat="1">
      <c r="B100" s="236"/>
      <c r="C100" s="237"/>
      <c r="D100" s="233" t="s">
        <v>176</v>
      </c>
      <c r="E100" s="238" t="s">
        <v>19</v>
      </c>
      <c r="F100" s="239" t="s">
        <v>660</v>
      </c>
      <c r="G100" s="237"/>
      <c r="H100" s="238" t="s">
        <v>19</v>
      </c>
      <c r="I100" s="240"/>
      <c r="J100" s="237"/>
      <c r="K100" s="237"/>
      <c r="L100" s="241"/>
      <c r="M100" s="242"/>
      <c r="N100" s="243"/>
      <c r="O100" s="243"/>
      <c r="P100" s="243"/>
      <c r="Q100" s="243"/>
      <c r="R100" s="243"/>
      <c r="S100" s="243"/>
      <c r="T100" s="244"/>
      <c r="AT100" s="245" t="s">
        <v>176</v>
      </c>
      <c r="AU100" s="245" t="s">
        <v>85</v>
      </c>
      <c r="AV100" s="12" t="s">
        <v>83</v>
      </c>
      <c r="AW100" s="12" t="s">
        <v>37</v>
      </c>
      <c r="AX100" s="12" t="s">
        <v>76</v>
      </c>
      <c r="AY100" s="245" t="s">
        <v>165</v>
      </c>
    </row>
    <row r="101" s="13" customFormat="1">
      <c r="B101" s="246"/>
      <c r="C101" s="247"/>
      <c r="D101" s="233" t="s">
        <v>176</v>
      </c>
      <c r="E101" s="248" t="s">
        <v>19</v>
      </c>
      <c r="F101" s="249" t="s">
        <v>1190</v>
      </c>
      <c r="G101" s="247"/>
      <c r="H101" s="250">
        <v>612.80999999999995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AT101" s="256" t="s">
        <v>176</v>
      </c>
      <c r="AU101" s="256" t="s">
        <v>85</v>
      </c>
      <c r="AV101" s="13" t="s">
        <v>85</v>
      </c>
      <c r="AW101" s="13" t="s">
        <v>37</v>
      </c>
      <c r="AX101" s="13" t="s">
        <v>76</v>
      </c>
      <c r="AY101" s="256" t="s">
        <v>165</v>
      </c>
    </row>
    <row r="102" s="14" customFormat="1">
      <c r="B102" s="257"/>
      <c r="C102" s="258"/>
      <c r="D102" s="233" t="s">
        <v>176</v>
      </c>
      <c r="E102" s="259" t="s">
        <v>19</v>
      </c>
      <c r="F102" s="260" t="s">
        <v>181</v>
      </c>
      <c r="G102" s="258"/>
      <c r="H102" s="261">
        <v>612.80999999999995</v>
      </c>
      <c r="I102" s="262"/>
      <c r="J102" s="258"/>
      <c r="K102" s="258"/>
      <c r="L102" s="263"/>
      <c r="M102" s="264"/>
      <c r="N102" s="265"/>
      <c r="O102" s="265"/>
      <c r="P102" s="265"/>
      <c r="Q102" s="265"/>
      <c r="R102" s="265"/>
      <c r="S102" s="265"/>
      <c r="T102" s="266"/>
      <c r="AT102" s="267" t="s">
        <v>176</v>
      </c>
      <c r="AU102" s="267" t="s">
        <v>85</v>
      </c>
      <c r="AV102" s="14" t="s">
        <v>172</v>
      </c>
      <c r="AW102" s="14" t="s">
        <v>37</v>
      </c>
      <c r="AX102" s="14" t="s">
        <v>83</v>
      </c>
      <c r="AY102" s="267" t="s">
        <v>165</v>
      </c>
    </row>
    <row r="103" s="1" customFormat="1" ht="16.5" customHeight="1">
      <c r="B103" s="39"/>
      <c r="C103" s="220" t="s">
        <v>85</v>
      </c>
      <c r="D103" s="220" t="s">
        <v>167</v>
      </c>
      <c r="E103" s="221" t="s">
        <v>1191</v>
      </c>
      <c r="F103" s="222" t="s">
        <v>1192</v>
      </c>
      <c r="G103" s="223" t="s">
        <v>170</v>
      </c>
      <c r="H103" s="224">
        <v>742.79999999999995</v>
      </c>
      <c r="I103" s="225"/>
      <c r="J103" s="226">
        <f>ROUND(I103*H103,2)</f>
        <v>0</v>
      </c>
      <c r="K103" s="222" t="s">
        <v>171</v>
      </c>
      <c r="L103" s="44"/>
      <c r="M103" s="227" t="s">
        <v>19</v>
      </c>
      <c r="N103" s="228" t="s">
        <v>47</v>
      </c>
      <c r="O103" s="84"/>
      <c r="P103" s="229">
        <f>O103*H103</f>
        <v>0</v>
      </c>
      <c r="Q103" s="229">
        <v>9.0000000000000006E-05</v>
      </c>
      <c r="R103" s="229">
        <f>Q103*H103</f>
        <v>0.066851999999999995</v>
      </c>
      <c r="S103" s="229">
        <v>0.25600000000000001</v>
      </c>
      <c r="T103" s="230">
        <f>S103*H103</f>
        <v>190.1568</v>
      </c>
      <c r="AR103" s="231" t="s">
        <v>172</v>
      </c>
      <c r="AT103" s="231" t="s">
        <v>167</v>
      </c>
      <c r="AU103" s="231" t="s">
        <v>85</v>
      </c>
      <c r="AY103" s="18" t="s">
        <v>165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18" t="s">
        <v>83</v>
      </c>
      <c r="BK103" s="232">
        <f>ROUND(I103*H103,2)</f>
        <v>0</v>
      </c>
      <c r="BL103" s="18" t="s">
        <v>172</v>
      </c>
      <c r="BM103" s="231" t="s">
        <v>1193</v>
      </c>
    </row>
    <row r="104" s="1" customFormat="1">
      <c r="B104" s="39"/>
      <c r="C104" s="40"/>
      <c r="D104" s="233" t="s">
        <v>174</v>
      </c>
      <c r="E104" s="40"/>
      <c r="F104" s="234" t="s">
        <v>1194</v>
      </c>
      <c r="G104" s="40"/>
      <c r="H104" s="40"/>
      <c r="I104" s="146"/>
      <c r="J104" s="40"/>
      <c r="K104" s="40"/>
      <c r="L104" s="44"/>
      <c r="M104" s="235"/>
      <c r="N104" s="84"/>
      <c r="O104" s="84"/>
      <c r="P104" s="84"/>
      <c r="Q104" s="84"/>
      <c r="R104" s="84"/>
      <c r="S104" s="84"/>
      <c r="T104" s="85"/>
      <c r="AT104" s="18" t="s">
        <v>174</v>
      </c>
      <c r="AU104" s="18" t="s">
        <v>85</v>
      </c>
    </row>
    <row r="105" s="12" customFormat="1">
      <c r="B105" s="236"/>
      <c r="C105" s="237"/>
      <c r="D105" s="233" t="s">
        <v>176</v>
      </c>
      <c r="E105" s="238" t="s">
        <v>19</v>
      </c>
      <c r="F105" s="239" t="s">
        <v>666</v>
      </c>
      <c r="G105" s="237"/>
      <c r="H105" s="238" t="s">
        <v>19</v>
      </c>
      <c r="I105" s="240"/>
      <c r="J105" s="237"/>
      <c r="K105" s="237"/>
      <c r="L105" s="241"/>
      <c r="M105" s="242"/>
      <c r="N105" s="243"/>
      <c r="O105" s="243"/>
      <c r="P105" s="243"/>
      <c r="Q105" s="243"/>
      <c r="R105" s="243"/>
      <c r="S105" s="243"/>
      <c r="T105" s="244"/>
      <c r="AT105" s="245" t="s">
        <v>176</v>
      </c>
      <c r="AU105" s="245" t="s">
        <v>85</v>
      </c>
      <c r="AV105" s="12" t="s">
        <v>83</v>
      </c>
      <c r="AW105" s="12" t="s">
        <v>37</v>
      </c>
      <c r="AX105" s="12" t="s">
        <v>76</v>
      </c>
      <c r="AY105" s="245" t="s">
        <v>165</v>
      </c>
    </row>
    <row r="106" s="13" customFormat="1">
      <c r="B106" s="246"/>
      <c r="C106" s="247"/>
      <c r="D106" s="233" t="s">
        <v>176</v>
      </c>
      <c r="E106" s="248" t="s">
        <v>19</v>
      </c>
      <c r="F106" s="249" t="s">
        <v>1195</v>
      </c>
      <c r="G106" s="247"/>
      <c r="H106" s="250">
        <v>742.79999999999995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AT106" s="256" t="s">
        <v>176</v>
      </c>
      <c r="AU106" s="256" t="s">
        <v>85</v>
      </c>
      <c r="AV106" s="13" t="s">
        <v>85</v>
      </c>
      <c r="AW106" s="13" t="s">
        <v>37</v>
      </c>
      <c r="AX106" s="13" t="s">
        <v>76</v>
      </c>
      <c r="AY106" s="256" t="s">
        <v>165</v>
      </c>
    </row>
    <row r="107" s="14" customFormat="1">
      <c r="B107" s="257"/>
      <c r="C107" s="258"/>
      <c r="D107" s="233" t="s">
        <v>176</v>
      </c>
      <c r="E107" s="259" t="s">
        <v>19</v>
      </c>
      <c r="F107" s="260" t="s">
        <v>181</v>
      </c>
      <c r="G107" s="258"/>
      <c r="H107" s="261">
        <v>742.79999999999995</v>
      </c>
      <c r="I107" s="262"/>
      <c r="J107" s="258"/>
      <c r="K107" s="258"/>
      <c r="L107" s="263"/>
      <c r="M107" s="264"/>
      <c r="N107" s="265"/>
      <c r="O107" s="265"/>
      <c r="P107" s="265"/>
      <c r="Q107" s="265"/>
      <c r="R107" s="265"/>
      <c r="S107" s="265"/>
      <c r="T107" s="266"/>
      <c r="AT107" s="267" t="s">
        <v>176</v>
      </c>
      <c r="AU107" s="267" t="s">
        <v>85</v>
      </c>
      <c r="AV107" s="14" t="s">
        <v>172</v>
      </c>
      <c r="AW107" s="14" t="s">
        <v>37</v>
      </c>
      <c r="AX107" s="14" t="s">
        <v>83</v>
      </c>
      <c r="AY107" s="267" t="s">
        <v>165</v>
      </c>
    </row>
    <row r="108" s="1" customFormat="1" ht="16.5" customHeight="1">
      <c r="B108" s="39"/>
      <c r="C108" s="220" t="s">
        <v>188</v>
      </c>
      <c r="D108" s="220" t="s">
        <v>167</v>
      </c>
      <c r="E108" s="221" t="s">
        <v>668</v>
      </c>
      <c r="F108" s="222" t="s">
        <v>669</v>
      </c>
      <c r="G108" s="223" t="s">
        <v>219</v>
      </c>
      <c r="H108" s="224">
        <v>205.41800000000001</v>
      </c>
      <c r="I108" s="225"/>
      <c r="J108" s="226">
        <f>ROUND(I108*H108,2)</f>
        <v>0</v>
      </c>
      <c r="K108" s="222" t="s">
        <v>171</v>
      </c>
      <c r="L108" s="44"/>
      <c r="M108" s="227" t="s">
        <v>19</v>
      </c>
      <c r="N108" s="228" t="s">
        <v>47</v>
      </c>
      <c r="O108" s="84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AR108" s="231" t="s">
        <v>172</v>
      </c>
      <c r="AT108" s="231" t="s">
        <v>167</v>
      </c>
      <c r="AU108" s="231" t="s">
        <v>85</v>
      </c>
      <c r="AY108" s="18" t="s">
        <v>165</v>
      </c>
      <c r="BE108" s="232">
        <f>IF(N108="základní",J108,0)</f>
        <v>0</v>
      </c>
      <c r="BF108" s="232">
        <f>IF(N108="snížená",J108,0)</f>
        <v>0</v>
      </c>
      <c r="BG108" s="232">
        <f>IF(N108="zákl. přenesená",J108,0)</f>
        <v>0</v>
      </c>
      <c r="BH108" s="232">
        <f>IF(N108="sníž. přenesená",J108,0)</f>
        <v>0</v>
      </c>
      <c r="BI108" s="232">
        <f>IF(N108="nulová",J108,0)</f>
        <v>0</v>
      </c>
      <c r="BJ108" s="18" t="s">
        <v>83</v>
      </c>
      <c r="BK108" s="232">
        <f>ROUND(I108*H108,2)</f>
        <v>0</v>
      </c>
      <c r="BL108" s="18" t="s">
        <v>172</v>
      </c>
      <c r="BM108" s="231" t="s">
        <v>1054</v>
      </c>
    </row>
    <row r="109" s="1" customFormat="1">
      <c r="B109" s="39"/>
      <c r="C109" s="40"/>
      <c r="D109" s="233" t="s">
        <v>174</v>
      </c>
      <c r="E109" s="40"/>
      <c r="F109" s="234" t="s">
        <v>670</v>
      </c>
      <c r="G109" s="40"/>
      <c r="H109" s="40"/>
      <c r="I109" s="146"/>
      <c r="J109" s="40"/>
      <c r="K109" s="40"/>
      <c r="L109" s="44"/>
      <c r="M109" s="235"/>
      <c r="N109" s="84"/>
      <c r="O109" s="84"/>
      <c r="P109" s="84"/>
      <c r="Q109" s="84"/>
      <c r="R109" s="84"/>
      <c r="S109" s="84"/>
      <c r="T109" s="85"/>
      <c r="AT109" s="18" t="s">
        <v>174</v>
      </c>
      <c r="AU109" s="18" t="s">
        <v>85</v>
      </c>
    </row>
    <row r="110" s="12" customFormat="1">
      <c r="B110" s="236"/>
      <c r="C110" s="237"/>
      <c r="D110" s="233" t="s">
        <v>176</v>
      </c>
      <c r="E110" s="238" t="s">
        <v>19</v>
      </c>
      <c r="F110" s="239" t="s">
        <v>1196</v>
      </c>
      <c r="G110" s="237"/>
      <c r="H110" s="238" t="s">
        <v>19</v>
      </c>
      <c r="I110" s="240"/>
      <c r="J110" s="237"/>
      <c r="K110" s="237"/>
      <c r="L110" s="241"/>
      <c r="M110" s="242"/>
      <c r="N110" s="243"/>
      <c r="O110" s="243"/>
      <c r="P110" s="243"/>
      <c r="Q110" s="243"/>
      <c r="R110" s="243"/>
      <c r="S110" s="243"/>
      <c r="T110" s="244"/>
      <c r="AT110" s="245" t="s">
        <v>176</v>
      </c>
      <c r="AU110" s="245" t="s">
        <v>85</v>
      </c>
      <c r="AV110" s="12" t="s">
        <v>83</v>
      </c>
      <c r="AW110" s="12" t="s">
        <v>37</v>
      </c>
      <c r="AX110" s="12" t="s">
        <v>76</v>
      </c>
      <c r="AY110" s="245" t="s">
        <v>165</v>
      </c>
    </row>
    <row r="111" s="13" customFormat="1">
      <c r="B111" s="246"/>
      <c r="C111" s="247"/>
      <c r="D111" s="233" t="s">
        <v>176</v>
      </c>
      <c r="E111" s="248" t="s">
        <v>19</v>
      </c>
      <c r="F111" s="249" t="s">
        <v>1197</v>
      </c>
      <c r="G111" s="247"/>
      <c r="H111" s="250">
        <v>12.5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AT111" s="256" t="s">
        <v>176</v>
      </c>
      <c r="AU111" s="256" t="s">
        <v>85</v>
      </c>
      <c r="AV111" s="13" t="s">
        <v>85</v>
      </c>
      <c r="AW111" s="13" t="s">
        <v>37</v>
      </c>
      <c r="AX111" s="13" t="s">
        <v>76</v>
      </c>
      <c r="AY111" s="256" t="s">
        <v>165</v>
      </c>
    </row>
    <row r="112" s="12" customFormat="1">
      <c r="B112" s="236"/>
      <c r="C112" s="237"/>
      <c r="D112" s="233" t="s">
        <v>176</v>
      </c>
      <c r="E112" s="238" t="s">
        <v>19</v>
      </c>
      <c r="F112" s="239" t="s">
        <v>673</v>
      </c>
      <c r="G112" s="237"/>
      <c r="H112" s="238" t="s">
        <v>19</v>
      </c>
      <c r="I112" s="240"/>
      <c r="J112" s="237"/>
      <c r="K112" s="237"/>
      <c r="L112" s="241"/>
      <c r="M112" s="242"/>
      <c r="N112" s="243"/>
      <c r="O112" s="243"/>
      <c r="P112" s="243"/>
      <c r="Q112" s="243"/>
      <c r="R112" s="243"/>
      <c r="S112" s="243"/>
      <c r="T112" s="244"/>
      <c r="AT112" s="245" t="s">
        <v>176</v>
      </c>
      <c r="AU112" s="245" t="s">
        <v>85</v>
      </c>
      <c r="AV112" s="12" t="s">
        <v>83</v>
      </c>
      <c r="AW112" s="12" t="s">
        <v>37</v>
      </c>
      <c r="AX112" s="12" t="s">
        <v>76</v>
      </c>
      <c r="AY112" s="245" t="s">
        <v>165</v>
      </c>
    </row>
    <row r="113" s="13" customFormat="1">
      <c r="B113" s="246"/>
      <c r="C113" s="247"/>
      <c r="D113" s="233" t="s">
        <v>176</v>
      </c>
      <c r="E113" s="248" t="s">
        <v>19</v>
      </c>
      <c r="F113" s="249" t="s">
        <v>1198</v>
      </c>
      <c r="G113" s="247"/>
      <c r="H113" s="250">
        <v>192.91800000000001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AT113" s="256" t="s">
        <v>176</v>
      </c>
      <c r="AU113" s="256" t="s">
        <v>85</v>
      </c>
      <c r="AV113" s="13" t="s">
        <v>85</v>
      </c>
      <c r="AW113" s="13" t="s">
        <v>37</v>
      </c>
      <c r="AX113" s="13" t="s">
        <v>76</v>
      </c>
      <c r="AY113" s="256" t="s">
        <v>165</v>
      </c>
    </row>
    <row r="114" s="14" customFormat="1">
      <c r="B114" s="257"/>
      <c r="C114" s="258"/>
      <c r="D114" s="233" t="s">
        <v>176</v>
      </c>
      <c r="E114" s="259" t="s">
        <v>19</v>
      </c>
      <c r="F114" s="260" t="s">
        <v>181</v>
      </c>
      <c r="G114" s="258"/>
      <c r="H114" s="261">
        <v>205.41800000000001</v>
      </c>
      <c r="I114" s="262"/>
      <c r="J114" s="258"/>
      <c r="K114" s="258"/>
      <c r="L114" s="263"/>
      <c r="M114" s="264"/>
      <c r="N114" s="265"/>
      <c r="O114" s="265"/>
      <c r="P114" s="265"/>
      <c r="Q114" s="265"/>
      <c r="R114" s="265"/>
      <c r="S114" s="265"/>
      <c r="T114" s="266"/>
      <c r="AT114" s="267" t="s">
        <v>176</v>
      </c>
      <c r="AU114" s="267" t="s">
        <v>85</v>
      </c>
      <c r="AV114" s="14" t="s">
        <v>172</v>
      </c>
      <c r="AW114" s="14" t="s">
        <v>37</v>
      </c>
      <c r="AX114" s="14" t="s">
        <v>83</v>
      </c>
      <c r="AY114" s="267" t="s">
        <v>165</v>
      </c>
    </row>
    <row r="115" s="1" customFormat="1" ht="16.5" customHeight="1">
      <c r="B115" s="39"/>
      <c r="C115" s="220" t="s">
        <v>172</v>
      </c>
      <c r="D115" s="220" t="s">
        <v>167</v>
      </c>
      <c r="E115" s="221" t="s">
        <v>234</v>
      </c>
      <c r="F115" s="222" t="s">
        <v>235</v>
      </c>
      <c r="G115" s="223" t="s">
        <v>219</v>
      </c>
      <c r="H115" s="224">
        <v>102.709</v>
      </c>
      <c r="I115" s="225"/>
      <c r="J115" s="226">
        <f>ROUND(I115*H115,2)</f>
        <v>0</v>
      </c>
      <c r="K115" s="222" t="s">
        <v>171</v>
      </c>
      <c r="L115" s="44"/>
      <c r="M115" s="227" t="s">
        <v>19</v>
      </c>
      <c r="N115" s="228" t="s">
        <v>47</v>
      </c>
      <c r="O115" s="84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AR115" s="231" t="s">
        <v>172</v>
      </c>
      <c r="AT115" s="231" t="s">
        <v>167</v>
      </c>
      <c r="AU115" s="231" t="s">
        <v>85</v>
      </c>
      <c r="AY115" s="18" t="s">
        <v>165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18" t="s">
        <v>83</v>
      </c>
      <c r="BK115" s="232">
        <f>ROUND(I115*H115,2)</f>
        <v>0</v>
      </c>
      <c r="BL115" s="18" t="s">
        <v>172</v>
      </c>
      <c r="BM115" s="231" t="s">
        <v>1062</v>
      </c>
    </row>
    <row r="116" s="1" customFormat="1">
      <c r="B116" s="39"/>
      <c r="C116" s="40"/>
      <c r="D116" s="233" t="s">
        <v>174</v>
      </c>
      <c r="E116" s="40"/>
      <c r="F116" s="234" t="s">
        <v>237</v>
      </c>
      <c r="G116" s="40"/>
      <c r="H116" s="40"/>
      <c r="I116" s="146"/>
      <c r="J116" s="40"/>
      <c r="K116" s="40"/>
      <c r="L116" s="44"/>
      <c r="M116" s="235"/>
      <c r="N116" s="84"/>
      <c r="O116" s="84"/>
      <c r="P116" s="84"/>
      <c r="Q116" s="84"/>
      <c r="R116" s="84"/>
      <c r="S116" s="84"/>
      <c r="T116" s="85"/>
      <c r="AT116" s="18" t="s">
        <v>174</v>
      </c>
      <c r="AU116" s="18" t="s">
        <v>85</v>
      </c>
    </row>
    <row r="117" s="12" customFormat="1">
      <c r="B117" s="236"/>
      <c r="C117" s="237"/>
      <c r="D117" s="233" t="s">
        <v>176</v>
      </c>
      <c r="E117" s="238" t="s">
        <v>19</v>
      </c>
      <c r="F117" s="239" t="s">
        <v>238</v>
      </c>
      <c r="G117" s="237"/>
      <c r="H117" s="238" t="s">
        <v>19</v>
      </c>
      <c r="I117" s="240"/>
      <c r="J117" s="237"/>
      <c r="K117" s="237"/>
      <c r="L117" s="241"/>
      <c r="M117" s="242"/>
      <c r="N117" s="243"/>
      <c r="O117" s="243"/>
      <c r="P117" s="243"/>
      <c r="Q117" s="243"/>
      <c r="R117" s="243"/>
      <c r="S117" s="243"/>
      <c r="T117" s="244"/>
      <c r="AT117" s="245" t="s">
        <v>176</v>
      </c>
      <c r="AU117" s="245" t="s">
        <v>85</v>
      </c>
      <c r="AV117" s="12" t="s">
        <v>83</v>
      </c>
      <c r="AW117" s="12" t="s">
        <v>37</v>
      </c>
      <c r="AX117" s="12" t="s">
        <v>76</v>
      </c>
      <c r="AY117" s="245" t="s">
        <v>165</v>
      </c>
    </row>
    <row r="118" s="13" customFormat="1">
      <c r="B118" s="246"/>
      <c r="C118" s="247"/>
      <c r="D118" s="233" t="s">
        <v>176</v>
      </c>
      <c r="E118" s="248" t="s">
        <v>19</v>
      </c>
      <c r="F118" s="249" t="s">
        <v>1199</v>
      </c>
      <c r="G118" s="247"/>
      <c r="H118" s="250">
        <v>102.709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AT118" s="256" t="s">
        <v>176</v>
      </c>
      <c r="AU118" s="256" t="s">
        <v>85</v>
      </c>
      <c r="AV118" s="13" t="s">
        <v>85</v>
      </c>
      <c r="AW118" s="13" t="s">
        <v>37</v>
      </c>
      <c r="AX118" s="13" t="s">
        <v>76</v>
      </c>
      <c r="AY118" s="256" t="s">
        <v>165</v>
      </c>
    </row>
    <row r="119" s="14" customFormat="1">
      <c r="B119" s="257"/>
      <c r="C119" s="258"/>
      <c r="D119" s="233" t="s">
        <v>176</v>
      </c>
      <c r="E119" s="259" t="s">
        <v>19</v>
      </c>
      <c r="F119" s="260" t="s">
        <v>181</v>
      </c>
      <c r="G119" s="258"/>
      <c r="H119" s="261">
        <v>102.709</v>
      </c>
      <c r="I119" s="262"/>
      <c r="J119" s="258"/>
      <c r="K119" s="258"/>
      <c r="L119" s="263"/>
      <c r="M119" s="264"/>
      <c r="N119" s="265"/>
      <c r="O119" s="265"/>
      <c r="P119" s="265"/>
      <c r="Q119" s="265"/>
      <c r="R119" s="265"/>
      <c r="S119" s="265"/>
      <c r="T119" s="266"/>
      <c r="AT119" s="267" t="s">
        <v>176</v>
      </c>
      <c r="AU119" s="267" t="s">
        <v>85</v>
      </c>
      <c r="AV119" s="14" t="s">
        <v>172</v>
      </c>
      <c r="AW119" s="14" t="s">
        <v>37</v>
      </c>
      <c r="AX119" s="14" t="s">
        <v>83</v>
      </c>
      <c r="AY119" s="267" t="s">
        <v>165</v>
      </c>
    </row>
    <row r="120" s="1" customFormat="1" ht="16.5" customHeight="1">
      <c r="B120" s="39"/>
      <c r="C120" s="220" t="s">
        <v>202</v>
      </c>
      <c r="D120" s="220" t="s">
        <v>167</v>
      </c>
      <c r="E120" s="221" t="s">
        <v>248</v>
      </c>
      <c r="F120" s="222" t="s">
        <v>249</v>
      </c>
      <c r="G120" s="223" t="s">
        <v>219</v>
      </c>
      <c r="H120" s="224">
        <v>205.41800000000001</v>
      </c>
      <c r="I120" s="225"/>
      <c r="J120" s="226">
        <f>ROUND(I120*H120,2)</f>
        <v>0</v>
      </c>
      <c r="K120" s="222" t="s">
        <v>171</v>
      </c>
      <c r="L120" s="44"/>
      <c r="M120" s="227" t="s">
        <v>19</v>
      </c>
      <c r="N120" s="228" t="s">
        <v>47</v>
      </c>
      <c r="O120" s="84"/>
      <c r="P120" s="229">
        <f>O120*H120</f>
        <v>0</v>
      </c>
      <c r="Q120" s="229">
        <v>0</v>
      </c>
      <c r="R120" s="229">
        <f>Q120*H120</f>
        <v>0</v>
      </c>
      <c r="S120" s="229">
        <v>0</v>
      </c>
      <c r="T120" s="230">
        <f>S120*H120</f>
        <v>0</v>
      </c>
      <c r="AR120" s="231" t="s">
        <v>172</v>
      </c>
      <c r="AT120" s="231" t="s">
        <v>167</v>
      </c>
      <c r="AU120" s="231" t="s">
        <v>85</v>
      </c>
      <c r="AY120" s="18" t="s">
        <v>165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18" t="s">
        <v>83</v>
      </c>
      <c r="BK120" s="232">
        <f>ROUND(I120*H120,2)</f>
        <v>0</v>
      </c>
      <c r="BL120" s="18" t="s">
        <v>172</v>
      </c>
      <c r="BM120" s="231" t="s">
        <v>1066</v>
      </c>
    </row>
    <row r="121" s="1" customFormat="1">
      <c r="B121" s="39"/>
      <c r="C121" s="40"/>
      <c r="D121" s="233" t="s">
        <v>174</v>
      </c>
      <c r="E121" s="40"/>
      <c r="F121" s="234" t="s">
        <v>251</v>
      </c>
      <c r="G121" s="40"/>
      <c r="H121" s="40"/>
      <c r="I121" s="146"/>
      <c r="J121" s="40"/>
      <c r="K121" s="40"/>
      <c r="L121" s="44"/>
      <c r="M121" s="235"/>
      <c r="N121" s="84"/>
      <c r="O121" s="84"/>
      <c r="P121" s="84"/>
      <c r="Q121" s="84"/>
      <c r="R121" s="84"/>
      <c r="S121" s="84"/>
      <c r="T121" s="85"/>
      <c r="AT121" s="18" t="s">
        <v>174</v>
      </c>
      <c r="AU121" s="18" t="s">
        <v>85</v>
      </c>
    </row>
    <row r="122" s="12" customFormat="1">
      <c r="B122" s="236"/>
      <c r="C122" s="237"/>
      <c r="D122" s="233" t="s">
        <v>176</v>
      </c>
      <c r="E122" s="238" t="s">
        <v>19</v>
      </c>
      <c r="F122" s="239" t="s">
        <v>252</v>
      </c>
      <c r="G122" s="237"/>
      <c r="H122" s="238" t="s">
        <v>19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AT122" s="245" t="s">
        <v>176</v>
      </c>
      <c r="AU122" s="245" t="s">
        <v>85</v>
      </c>
      <c r="AV122" s="12" t="s">
        <v>83</v>
      </c>
      <c r="AW122" s="12" t="s">
        <v>37</v>
      </c>
      <c r="AX122" s="12" t="s">
        <v>76</v>
      </c>
      <c r="AY122" s="245" t="s">
        <v>165</v>
      </c>
    </row>
    <row r="123" s="13" customFormat="1">
      <c r="B123" s="246"/>
      <c r="C123" s="247"/>
      <c r="D123" s="233" t="s">
        <v>176</v>
      </c>
      <c r="E123" s="248" t="s">
        <v>19</v>
      </c>
      <c r="F123" s="249" t="s">
        <v>1200</v>
      </c>
      <c r="G123" s="247"/>
      <c r="H123" s="250">
        <v>205.41800000000001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AT123" s="256" t="s">
        <v>176</v>
      </c>
      <c r="AU123" s="256" t="s">
        <v>85</v>
      </c>
      <c r="AV123" s="13" t="s">
        <v>85</v>
      </c>
      <c r="AW123" s="13" t="s">
        <v>37</v>
      </c>
      <c r="AX123" s="13" t="s">
        <v>76</v>
      </c>
      <c r="AY123" s="256" t="s">
        <v>165</v>
      </c>
    </row>
    <row r="124" s="14" customFormat="1">
      <c r="B124" s="257"/>
      <c r="C124" s="258"/>
      <c r="D124" s="233" t="s">
        <v>176</v>
      </c>
      <c r="E124" s="259" t="s">
        <v>19</v>
      </c>
      <c r="F124" s="260" t="s">
        <v>181</v>
      </c>
      <c r="G124" s="258"/>
      <c r="H124" s="261">
        <v>205.41800000000001</v>
      </c>
      <c r="I124" s="262"/>
      <c r="J124" s="258"/>
      <c r="K124" s="258"/>
      <c r="L124" s="263"/>
      <c r="M124" s="264"/>
      <c r="N124" s="265"/>
      <c r="O124" s="265"/>
      <c r="P124" s="265"/>
      <c r="Q124" s="265"/>
      <c r="R124" s="265"/>
      <c r="S124" s="265"/>
      <c r="T124" s="266"/>
      <c r="AT124" s="267" t="s">
        <v>176</v>
      </c>
      <c r="AU124" s="267" t="s">
        <v>85</v>
      </c>
      <c r="AV124" s="14" t="s">
        <v>172</v>
      </c>
      <c r="AW124" s="14" t="s">
        <v>37</v>
      </c>
      <c r="AX124" s="14" t="s">
        <v>83</v>
      </c>
      <c r="AY124" s="267" t="s">
        <v>165</v>
      </c>
    </row>
    <row r="125" s="1" customFormat="1" ht="16.5" customHeight="1">
      <c r="B125" s="39"/>
      <c r="C125" s="220" t="s">
        <v>210</v>
      </c>
      <c r="D125" s="220" t="s">
        <v>167</v>
      </c>
      <c r="E125" s="221" t="s">
        <v>262</v>
      </c>
      <c r="F125" s="222" t="s">
        <v>263</v>
      </c>
      <c r="G125" s="223" t="s">
        <v>219</v>
      </c>
      <c r="H125" s="224">
        <v>192.91800000000001</v>
      </c>
      <c r="I125" s="225"/>
      <c r="J125" s="226">
        <f>ROUND(I125*H125,2)</f>
        <v>0</v>
      </c>
      <c r="K125" s="222" t="s">
        <v>171</v>
      </c>
      <c r="L125" s="44"/>
      <c r="M125" s="227" t="s">
        <v>19</v>
      </c>
      <c r="N125" s="228" t="s">
        <v>47</v>
      </c>
      <c r="O125" s="84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AR125" s="231" t="s">
        <v>172</v>
      </c>
      <c r="AT125" s="231" t="s">
        <v>167</v>
      </c>
      <c r="AU125" s="231" t="s">
        <v>85</v>
      </c>
      <c r="AY125" s="18" t="s">
        <v>165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83</v>
      </c>
      <c r="BK125" s="232">
        <f>ROUND(I125*H125,2)</f>
        <v>0</v>
      </c>
      <c r="BL125" s="18" t="s">
        <v>172</v>
      </c>
      <c r="BM125" s="231" t="s">
        <v>1070</v>
      </c>
    </row>
    <row r="126" s="1" customFormat="1">
      <c r="B126" s="39"/>
      <c r="C126" s="40"/>
      <c r="D126" s="233" t="s">
        <v>174</v>
      </c>
      <c r="E126" s="40"/>
      <c r="F126" s="234" t="s">
        <v>265</v>
      </c>
      <c r="G126" s="40"/>
      <c r="H126" s="40"/>
      <c r="I126" s="146"/>
      <c r="J126" s="40"/>
      <c r="K126" s="40"/>
      <c r="L126" s="44"/>
      <c r="M126" s="235"/>
      <c r="N126" s="84"/>
      <c r="O126" s="84"/>
      <c r="P126" s="84"/>
      <c r="Q126" s="84"/>
      <c r="R126" s="84"/>
      <c r="S126" s="84"/>
      <c r="T126" s="85"/>
      <c r="AT126" s="18" t="s">
        <v>174</v>
      </c>
      <c r="AU126" s="18" t="s">
        <v>85</v>
      </c>
    </row>
    <row r="127" s="12" customFormat="1">
      <c r="B127" s="236"/>
      <c r="C127" s="237"/>
      <c r="D127" s="233" t="s">
        <v>176</v>
      </c>
      <c r="E127" s="238" t="s">
        <v>19</v>
      </c>
      <c r="F127" s="239" t="s">
        <v>266</v>
      </c>
      <c r="G127" s="237"/>
      <c r="H127" s="238" t="s">
        <v>19</v>
      </c>
      <c r="I127" s="240"/>
      <c r="J127" s="237"/>
      <c r="K127" s="237"/>
      <c r="L127" s="241"/>
      <c r="M127" s="242"/>
      <c r="N127" s="243"/>
      <c r="O127" s="243"/>
      <c r="P127" s="243"/>
      <c r="Q127" s="243"/>
      <c r="R127" s="243"/>
      <c r="S127" s="243"/>
      <c r="T127" s="244"/>
      <c r="AT127" s="245" t="s">
        <v>176</v>
      </c>
      <c r="AU127" s="245" t="s">
        <v>85</v>
      </c>
      <c r="AV127" s="12" t="s">
        <v>83</v>
      </c>
      <c r="AW127" s="12" t="s">
        <v>37</v>
      </c>
      <c r="AX127" s="12" t="s">
        <v>76</v>
      </c>
      <c r="AY127" s="245" t="s">
        <v>165</v>
      </c>
    </row>
    <row r="128" s="13" customFormat="1">
      <c r="B128" s="246"/>
      <c r="C128" s="247"/>
      <c r="D128" s="233" t="s">
        <v>176</v>
      </c>
      <c r="E128" s="248" t="s">
        <v>19</v>
      </c>
      <c r="F128" s="249" t="s">
        <v>1198</v>
      </c>
      <c r="G128" s="247"/>
      <c r="H128" s="250">
        <v>192.91800000000001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AT128" s="256" t="s">
        <v>176</v>
      </c>
      <c r="AU128" s="256" t="s">
        <v>85</v>
      </c>
      <c r="AV128" s="13" t="s">
        <v>85</v>
      </c>
      <c r="AW128" s="13" t="s">
        <v>37</v>
      </c>
      <c r="AX128" s="13" t="s">
        <v>76</v>
      </c>
      <c r="AY128" s="256" t="s">
        <v>165</v>
      </c>
    </row>
    <row r="129" s="14" customFormat="1">
      <c r="B129" s="257"/>
      <c r="C129" s="258"/>
      <c r="D129" s="233" t="s">
        <v>176</v>
      </c>
      <c r="E129" s="259" t="s">
        <v>19</v>
      </c>
      <c r="F129" s="260" t="s">
        <v>181</v>
      </c>
      <c r="G129" s="258"/>
      <c r="H129" s="261">
        <v>192.91800000000001</v>
      </c>
      <c r="I129" s="262"/>
      <c r="J129" s="258"/>
      <c r="K129" s="258"/>
      <c r="L129" s="263"/>
      <c r="M129" s="264"/>
      <c r="N129" s="265"/>
      <c r="O129" s="265"/>
      <c r="P129" s="265"/>
      <c r="Q129" s="265"/>
      <c r="R129" s="265"/>
      <c r="S129" s="265"/>
      <c r="T129" s="266"/>
      <c r="AT129" s="267" t="s">
        <v>176</v>
      </c>
      <c r="AU129" s="267" t="s">
        <v>85</v>
      </c>
      <c r="AV129" s="14" t="s">
        <v>172</v>
      </c>
      <c r="AW129" s="14" t="s">
        <v>37</v>
      </c>
      <c r="AX129" s="14" t="s">
        <v>83</v>
      </c>
      <c r="AY129" s="267" t="s">
        <v>165</v>
      </c>
    </row>
    <row r="130" s="1" customFormat="1" ht="16.5" customHeight="1">
      <c r="B130" s="39"/>
      <c r="C130" s="268" t="s">
        <v>216</v>
      </c>
      <c r="D130" s="268" t="s">
        <v>268</v>
      </c>
      <c r="E130" s="269" t="s">
        <v>269</v>
      </c>
      <c r="F130" s="270" t="s">
        <v>270</v>
      </c>
      <c r="G130" s="271" t="s">
        <v>271</v>
      </c>
      <c r="H130" s="272">
        <v>376.19</v>
      </c>
      <c r="I130" s="273"/>
      <c r="J130" s="274">
        <f>ROUND(I130*H130,2)</f>
        <v>0</v>
      </c>
      <c r="K130" s="270" t="s">
        <v>171</v>
      </c>
      <c r="L130" s="275"/>
      <c r="M130" s="276" t="s">
        <v>19</v>
      </c>
      <c r="N130" s="277" t="s">
        <v>47</v>
      </c>
      <c r="O130" s="84"/>
      <c r="P130" s="229">
        <f>O130*H130</f>
        <v>0</v>
      </c>
      <c r="Q130" s="229">
        <v>1</v>
      </c>
      <c r="R130" s="229">
        <f>Q130*H130</f>
        <v>376.19</v>
      </c>
      <c r="S130" s="229">
        <v>0</v>
      </c>
      <c r="T130" s="230">
        <f>S130*H130</f>
        <v>0</v>
      </c>
      <c r="AR130" s="231" t="s">
        <v>224</v>
      </c>
      <c r="AT130" s="231" t="s">
        <v>268</v>
      </c>
      <c r="AU130" s="231" t="s">
        <v>85</v>
      </c>
      <c r="AY130" s="18" t="s">
        <v>165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83</v>
      </c>
      <c r="BK130" s="232">
        <f>ROUND(I130*H130,2)</f>
        <v>0</v>
      </c>
      <c r="BL130" s="18" t="s">
        <v>172</v>
      </c>
      <c r="BM130" s="231" t="s">
        <v>1071</v>
      </c>
    </row>
    <row r="131" s="1" customFormat="1">
      <c r="B131" s="39"/>
      <c r="C131" s="40"/>
      <c r="D131" s="233" t="s">
        <v>174</v>
      </c>
      <c r="E131" s="40"/>
      <c r="F131" s="234" t="s">
        <v>270</v>
      </c>
      <c r="G131" s="40"/>
      <c r="H131" s="40"/>
      <c r="I131" s="146"/>
      <c r="J131" s="40"/>
      <c r="K131" s="40"/>
      <c r="L131" s="44"/>
      <c r="M131" s="235"/>
      <c r="N131" s="84"/>
      <c r="O131" s="84"/>
      <c r="P131" s="84"/>
      <c r="Q131" s="84"/>
      <c r="R131" s="84"/>
      <c r="S131" s="84"/>
      <c r="T131" s="85"/>
      <c r="AT131" s="18" t="s">
        <v>174</v>
      </c>
      <c r="AU131" s="18" t="s">
        <v>85</v>
      </c>
    </row>
    <row r="132" s="12" customFormat="1">
      <c r="B132" s="236"/>
      <c r="C132" s="237"/>
      <c r="D132" s="233" t="s">
        <v>176</v>
      </c>
      <c r="E132" s="238" t="s">
        <v>19</v>
      </c>
      <c r="F132" s="239" t="s">
        <v>273</v>
      </c>
      <c r="G132" s="237"/>
      <c r="H132" s="238" t="s">
        <v>19</v>
      </c>
      <c r="I132" s="240"/>
      <c r="J132" s="237"/>
      <c r="K132" s="237"/>
      <c r="L132" s="241"/>
      <c r="M132" s="242"/>
      <c r="N132" s="243"/>
      <c r="O132" s="243"/>
      <c r="P132" s="243"/>
      <c r="Q132" s="243"/>
      <c r="R132" s="243"/>
      <c r="S132" s="243"/>
      <c r="T132" s="244"/>
      <c r="AT132" s="245" t="s">
        <v>176</v>
      </c>
      <c r="AU132" s="245" t="s">
        <v>85</v>
      </c>
      <c r="AV132" s="12" t="s">
        <v>83</v>
      </c>
      <c r="AW132" s="12" t="s">
        <v>37</v>
      </c>
      <c r="AX132" s="12" t="s">
        <v>76</v>
      </c>
      <c r="AY132" s="245" t="s">
        <v>165</v>
      </c>
    </row>
    <row r="133" s="13" customFormat="1">
      <c r="B133" s="246"/>
      <c r="C133" s="247"/>
      <c r="D133" s="233" t="s">
        <v>176</v>
      </c>
      <c r="E133" s="248" t="s">
        <v>19</v>
      </c>
      <c r="F133" s="249" t="s">
        <v>1201</v>
      </c>
      <c r="G133" s="247"/>
      <c r="H133" s="250">
        <v>376.19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AT133" s="256" t="s">
        <v>176</v>
      </c>
      <c r="AU133" s="256" t="s">
        <v>85</v>
      </c>
      <c r="AV133" s="13" t="s">
        <v>85</v>
      </c>
      <c r="AW133" s="13" t="s">
        <v>37</v>
      </c>
      <c r="AX133" s="13" t="s">
        <v>76</v>
      </c>
      <c r="AY133" s="256" t="s">
        <v>165</v>
      </c>
    </row>
    <row r="134" s="14" customFormat="1">
      <c r="B134" s="257"/>
      <c r="C134" s="258"/>
      <c r="D134" s="233" t="s">
        <v>176</v>
      </c>
      <c r="E134" s="259" t="s">
        <v>19</v>
      </c>
      <c r="F134" s="260" t="s">
        <v>181</v>
      </c>
      <c r="G134" s="258"/>
      <c r="H134" s="261">
        <v>376.19</v>
      </c>
      <c r="I134" s="262"/>
      <c r="J134" s="258"/>
      <c r="K134" s="258"/>
      <c r="L134" s="263"/>
      <c r="M134" s="264"/>
      <c r="N134" s="265"/>
      <c r="O134" s="265"/>
      <c r="P134" s="265"/>
      <c r="Q134" s="265"/>
      <c r="R134" s="265"/>
      <c r="S134" s="265"/>
      <c r="T134" s="266"/>
      <c r="AT134" s="267" t="s">
        <v>176</v>
      </c>
      <c r="AU134" s="267" t="s">
        <v>85</v>
      </c>
      <c r="AV134" s="14" t="s">
        <v>172</v>
      </c>
      <c r="AW134" s="14" t="s">
        <v>37</v>
      </c>
      <c r="AX134" s="14" t="s">
        <v>83</v>
      </c>
      <c r="AY134" s="267" t="s">
        <v>165</v>
      </c>
    </row>
    <row r="135" s="1" customFormat="1" ht="16.5" customHeight="1">
      <c r="B135" s="39"/>
      <c r="C135" s="220" t="s">
        <v>224</v>
      </c>
      <c r="D135" s="220" t="s">
        <v>167</v>
      </c>
      <c r="E135" s="221" t="s">
        <v>275</v>
      </c>
      <c r="F135" s="222" t="s">
        <v>276</v>
      </c>
      <c r="G135" s="223" t="s">
        <v>271</v>
      </c>
      <c r="H135" s="224">
        <v>369.75200000000001</v>
      </c>
      <c r="I135" s="225"/>
      <c r="J135" s="226">
        <f>ROUND(I135*H135,2)</f>
        <v>0</v>
      </c>
      <c r="K135" s="222" t="s">
        <v>171</v>
      </c>
      <c r="L135" s="44"/>
      <c r="M135" s="227" t="s">
        <v>19</v>
      </c>
      <c r="N135" s="228" t="s">
        <v>47</v>
      </c>
      <c r="O135" s="84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AR135" s="231" t="s">
        <v>172</v>
      </c>
      <c r="AT135" s="231" t="s">
        <v>167</v>
      </c>
      <c r="AU135" s="231" t="s">
        <v>85</v>
      </c>
      <c r="AY135" s="18" t="s">
        <v>165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83</v>
      </c>
      <c r="BK135" s="232">
        <f>ROUND(I135*H135,2)</f>
        <v>0</v>
      </c>
      <c r="BL135" s="18" t="s">
        <v>172</v>
      </c>
      <c r="BM135" s="231" t="s">
        <v>1079</v>
      </c>
    </row>
    <row r="136" s="1" customFormat="1">
      <c r="B136" s="39"/>
      <c r="C136" s="40"/>
      <c r="D136" s="233" t="s">
        <v>174</v>
      </c>
      <c r="E136" s="40"/>
      <c r="F136" s="234" t="s">
        <v>278</v>
      </c>
      <c r="G136" s="40"/>
      <c r="H136" s="40"/>
      <c r="I136" s="146"/>
      <c r="J136" s="40"/>
      <c r="K136" s="40"/>
      <c r="L136" s="44"/>
      <c r="M136" s="235"/>
      <c r="N136" s="84"/>
      <c r="O136" s="84"/>
      <c r="P136" s="84"/>
      <c r="Q136" s="84"/>
      <c r="R136" s="84"/>
      <c r="S136" s="84"/>
      <c r="T136" s="85"/>
      <c r="AT136" s="18" t="s">
        <v>174</v>
      </c>
      <c r="AU136" s="18" t="s">
        <v>85</v>
      </c>
    </row>
    <row r="137" s="12" customFormat="1">
      <c r="B137" s="236"/>
      <c r="C137" s="237"/>
      <c r="D137" s="233" t="s">
        <v>176</v>
      </c>
      <c r="E137" s="238" t="s">
        <v>19</v>
      </c>
      <c r="F137" s="239" t="s">
        <v>279</v>
      </c>
      <c r="G137" s="237"/>
      <c r="H137" s="238" t="s">
        <v>19</v>
      </c>
      <c r="I137" s="240"/>
      <c r="J137" s="237"/>
      <c r="K137" s="237"/>
      <c r="L137" s="241"/>
      <c r="M137" s="242"/>
      <c r="N137" s="243"/>
      <c r="O137" s="243"/>
      <c r="P137" s="243"/>
      <c r="Q137" s="243"/>
      <c r="R137" s="243"/>
      <c r="S137" s="243"/>
      <c r="T137" s="244"/>
      <c r="AT137" s="245" t="s">
        <v>176</v>
      </c>
      <c r="AU137" s="245" t="s">
        <v>85</v>
      </c>
      <c r="AV137" s="12" t="s">
        <v>83</v>
      </c>
      <c r="AW137" s="12" t="s">
        <v>37</v>
      </c>
      <c r="AX137" s="12" t="s">
        <v>76</v>
      </c>
      <c r="AY137" s="245" t="s">
        <v>165</v>
      </c>
    </row>
    <row r="138" s="13" customFormat="1">
      <c r="B138" s="246"/>
      <c r="C138" s="247"/>
      <c r="D138" s="233" t="s">
        <v>176</v>
      </c>
      <c r="E138" s="248" t="s">
        <v>19</v>
      </c>
      <c r="F138" s="249" t="s">
        <v>1202</v>
      </c>
      <c r="G138" s="247"/>
      <c r="H138" s="250">
        <v>369.75200000000001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AT138" s="256" t="s">
        <v>176</v>
      </c>
      <c r="AU138" s="256" t="s">
        <v>85</v>
      </c>
      <c r="AV138" s="13" t="s">
        <v>85</v>
      </c>
      <c r="AW138" s="13" t="s">
        <v>37</v>
      </c>
      <c r="AX138" s="13" t="s">
        <v>76</v>
      </c>
      <c r="AY138" s="256" t="s">
        <v>165</v>
      </c>
    </row>
    <row r="139" s="14" customFormat="1">
      <c r="B139" s="257"/>
      <c r="C139" s="258"/>
      <c r="D139" s="233" t="s">
        <v>176</v>
      </c>
      <c r="E139" s="259" t="s">
        <v>19</v>
      </c>
      <c r="F139" s="260" t="s">
        <v>181</v>
      </c>
      <c r="G139" s="258"/>
      <c r="H139" s="261">
        <v>369.75200000000001</v>
      </c>
      <c r="I139" s="262"/>
      <c r="J139" s="258"/>
      <c r="K139" s="258"/>
      <c r="L139" s="263"/>
      <c r="M139" s="264"/>
      <c r="N139" s="265"/>
      <c r="O139" s="265"/>
      <c r="P139" s="265"/>
      <c r="Q139" s="265"/>
      <c r="R139" s="265"/>
      <c r="S139" s="265"/>
      <c r="T139" s="266"/>
      <c r="AT139" s="267" t="s">
        <v>176</v>
      </c>
      <c r="AU139" s="267" t="s">
        <v>85</v>
      </c>
      <c r="AV139" s="14" t="s">
        <v>172</v>
      </c>
      <c r="AW139" s="14" t="s">
        <v>37</v>
      </c>
      <c r="AX139" s="14" t="s">
        <v>83</v>
      </c>
      <c r="AY139" s="267" t="s">
        <v>165</v>
      </c>
    </row>
    <row r="140" s="1" customFormat="1" ht="16.5" customHeight="1">
      <c r="B140" s="39"/>
      <c r="C140" s="220" t="s">
        <v>233</v>
      </c>
      <c r="D140" s="220" t="s">
        <v>167</v>
      </c>
      <c r="E140" s="221" t="s">
        <v>281</v>
      </c>
      <c r="F140" s="222" t="s">
        <v>282</v>
      </c>
      <c r="G140" s="223" t="s">
        <v>170</v>
      </c>
      <c r="H140" s="224">
        <v>643.05999999999995</v>
      </c>
      <c r="I140" s="225"/>
      <c r="J140" s="226">
        <f>ROUND(I140*H140,2)</f>
        <v>0</v>
      </c>
      <c r="K140" s="222" t="s">
        <v>171</v>
      </c>
      <c r="L140" s="44"/>
      <c r="M140" s="227" t="s">
        <v>19</v>
      </c>
      <c r="N140" s="228" t="s">
        <v>47</v>
      </c>
      <c r="O140" s="84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AR140" s="231" t="s">
        <v>172</v>
      </c>
      <c r="AT140" s="231" t="s">
        <v>167</v>
      </c>
      <c r="AU140" s="231" t="s">
        <v>85</v>
      </c>
      <c r="AY140" s="18" t="s">
        <v>165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83</v>
      </c>
      <c r="BK140" s="232">
        <f>ROUND(I140*H140,2)</f>
        <v>0</v>
      </c>
      <c r="BL140" s="18" t="s">
        <v>172</v>
      </c>
      <c r="BM140" s="231" t="s">
        <v>1081</v>
      </c>
    </row>
    <row r="141" s="1" customFormat="1">
      <c r="B141" s="39"/>
      <c r="C141" s="40"/>
      <c r="D141" s="233" t="s">
        <v>174</v>
      </c>
      <c r="E141" s="40"/>
      <c r="F141" s="234" t="s">
        <v>284</v>
      </c>
      <c r="G141" s="40"/>
      <c r="H141" s="40"/>
      <c r="I141" s="146"/>
      <c r="J141" s="40"/>
      <c r="K141" s="40"/>
      <c r="L141" s="44"/>
      <c r="M141" s="235"/>
      <c r="N141" s="84"/>
      <c r="O141" s="84"/>
      <c r="P141" s="84"/>
      <c r="Q141" s="84"/>
      <c r="R141" s="84"/>
      <c r="S141" s="84"/>
      <c r="T141" s="85"/>
      <c r="AT141" s="18" t="s">
        <v>174</v>
      </c>
      <c r="AU141" s="18" t="s">
        <v>85</v>
      </c>
    </row>
    <row r="142" s="12" customFormat="1">
      <c r="B142" s="236"/>
      <c r="C142" s="237"/>
      <c r="D142" s="233" t="s">
        <v>176</v>
      </c>
      <c r="E142" s="238" t="s">
        <v>19</v>
      </c>
      <c r="F142" s="239" t="s">
        <v>680</v>
      </c>
      <c r="G142" s="237"/>
      <c r="H142" s="238" t="s">
        <v>19</v>
      </c>
      <c r="I142" s="240"/>
      <c r="J142" s="237"/>
      <c r="K142" s="237"/>
      <c r="L142" s="241"/>
      <c r="M142" s="242"/>
      <c r="N142" s="243"/>
      <c r="O142" s="243"/>
      <c r="P142" s="243"/>
      <c r="Q142" s="243"/>
      <c r="R142" s="243"/>
      <c r="S142" s="243"/>
      <c r="T142" s="244"/>
      <c r="AT142" s="245" t="s">
        <v>176</v>
      </c>
      <c r="AU142" s="245" t="s">
        <v>85</v>
      </c>
      <c r="AV142" s="12" t="s">
        <v>83</v>
      </c>
      <c r="AW142" s="12" t="s">
        <v>37</v>
      </c>
      <c r="AX142" s="12" t="s">
        <v>76</v>
      </c>
      <c r="AY142" s="245" t="s">
        <v>165</v>
      </c>
    </row>
    <row r="143" s="13" customFormat="1">
      <c r="B143" s="246"/>
      <c r="C143" s="247"/>
      <c r="D143" s="233" t="s">
        <v>176</v>
      </c>
      <c r="E143" s="248" t="s">
        <v>19</v>
      </c>
      <c r="F143" s="249" t="s">
        <v>1203</v>
      </c>
      <c r="G143" s="247"/>
      <c r="H143" s="250">
        <v>643.05999999999995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AT143" s="256" t="s">
        <v>176</v>
      </c>
      <c r="AU143" s="256" t="s">
        <v>85</v>
      </c>
      <c r="AV143" s="13" t="s">
        <v>85</v>
      </c>
      <c r="AW143" s="13" t="s">
        <v>37</v>
      </c>
      <c r="AX143" s="13" t="s">
        <v>76</v>
      </c>
      <c r="AY143" s="256" t="s">
        <v>165</v>
      </c>
    </row>
    <row r="144" s="14" customFormat="1">
      <c r="B144" s="257"/>
      <c r="C144" s="258"/>
      <c r="D144" s="233" t="s">
        <v>176</v>
      </c>
      <c r="E144" s="259" t="s">
        <v>19</v>
      </c>
      <c r="F144" s="260" t="s">
        <v>181</v>
      </c>
      <c r="G144" s="258"/>
      <c r="H144" s="261">
        <v>643.05999999999995</v>
      </c>
      <c r="I144" s="262"/>
      <c r="J144" s="258"/>
      <c r="K144" s="258"/>
      <c r="L144" s="263"/>
      <c r="M144" s="264"/>
      <c r="N144" s="265"/>
      <c r="O144" s="265"/>
      <c r="P144" s="265"/>
      <c r="Q144" s="265"/>
      <c r="R144" s="265"/>
      <c r="S144" s="265"/>
      <c r="T144" s="266"/>
      <c r="AT144" s="267" t="s">
        <v>176</v>
      </c>
      <c r="AU144" s="267" t="s">
        <v>85</v>
      </c>
      <c r="AV144" s="14" t="s">
        <v>172</v>
      </c>
      <c r="AW144" s="14" t="s">
        <v>37</v>
      </c>
      <c r="AX144" s="14" t="s">
        <v>83</v>
      </c>
      <c r="AY144" s="267" t="s">
        <v>165</v>
      </c>
    </row>
    <row r="145" s="11" customFormat="1" ht="22.8" customHeight="1">
      <c r="B145" s="204"/>
      <c r="C145" s="205"/>
      <c r="D145" s="206" t="s">
        <v>75</v>
      </c>
      <c r="E145" s="218" t="s">
        <v>202</v>
      </c>
      <c r="F145" s="218" t="s">
        <v>445</v>
      </c>
      <c r="G145" s="205"/>
      <c r="H145" s="205"/>
      <c r="I145" s="208"/>
      <c r="J145" s="219">
        <f>BK145</f>
        <v>0</v>
      </c>
      <c r="K145" s="205"/>
      <c r="L145" s="210"/>
      <c r="M145" s="211"/>
      <c r="N145" s="212"/>
      <c r="O145" s="212"/>
      <c r="P145" s="213">
        <f>SUM(P146:P175)</f>
        <v>0</v>
      </c>
      <c r="Q145" s="212"/>
      <c r="R145" s="213">
        <f>SUM(R146:R175)</f>
        <v>0</v>
      </c>
      <c r="S145" s="212"/>
      <c r="T145" s="214">
        <f>SUM(T146:T175)</f>
        <v>0</v>
      </c>
      <c r="AR145" s="215" t="s">
        <v>83</v>
      </c>
      <c r="AT145" s="216" t="s">
        <v>75</v>
      </c>
      <c r="AU145" s="216" t="s">
        <v>83</v>
      </c>
      <c r="AY145" s="215" t="s">
        <v>165</v>
      </c>
      <c r="BK145" s="217">
        <f>SUM(BK146:BK175)</f>
        <v>0</v>
      </c>
    </row>
    <row r="146" s="1" customFormat="1" ht="16.5" customHeight="1">
      <c r="B146" s="39"/>
      <c r="C146" s="220" t="s">
        <v>240</v>
      </c>
      <c r="D146" s="220" t="s">
        <v>167</v>
      </c>
      <c r="E146" s="221" t="s">
        <v>682</v>
      </c>
      <c r="F146" s="222" t="s">
        <v>683</v>
      </c>
      <c r="G146" s="223" t="s">
        <v>170</v>
      </c>
      <c r="H146" s="224">
        <v>613.83000000000004</v>
      </c>
      <c r="I146" s="225"/>
      <c r="J146" s="226">
        <f>ROUND(I146*H146,2)</f>
        <v>0</v>
      </c>
      <c r="K146" s="222" t="s">
        <v>171</v>
      </c>
      <c r="L146" s="44"/>
      <c r="M146" s="227" t="s">
        <v>19</v>
      </c>
      <c r="N146" s="228" t="s">
        <v>47</v>
      </c>
      <c r="O146" s="84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AR146" s="231" t="s">
        <v>172</v>
      </c>
      <c r="AT146" s="231" t="s">
        <v>167</v>
      </c>
      <c r="AU146" s="231" t="s">
        <v>85</v>
      </c>
      <c r="AY146" s="18" t="s">
        <v>165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83</v>
      </c>
      <c r="BK146" s="232">
        <f>ROUND(I146*H146,2)</f>
        <v>0</v>
      </c>
      <c r="BL146" s="18" t="s">
        <v>172</v>
      </c>
      <c r="BM146" s="231" t="s">
        <v>1204</v>
      </c>
    </row>
    <row r="147" s="1" customFormat="1">
      <c r="B147" s="39"/>
      <c r="C147" s="40"/>
      <c r="D147" s="233" t="s">
        <v>174</v>
      </c>
      <c r="E147" s="40"/>
      <c r="F147" s="234" t="s">
        <v>685</v>
      </c>
      <c r="G147" s="40"/>
      <c r="H147" s="40"/>
      <c r="I147" s="146"/>
      <c r="J147" s="40"/>
      <c r="K147" s="40"/>
      <c r="L147" s="44"/>
      <c r="M147" s="235"/>
      <c r="N147" s="84"/>
      <c r="O147" s="84"/>
      <c r="P147" s="84"/>
      <c r="Q147" s="84"/>
      <c r="R147" s="84"/>
      <c r="S147" s="84"/>
      <c r="T147" s="85"/>
      <c r="AT147" s="18" t="s">
        <v>174</v>
      </c>
      <c r="AU147" s="18" t="s">
        <v>85</v>
      </c>
    </row>
    <row r="148" s="12" customFormat="1">
      <c r="B148" s="236"/>
      <c r="C148" s="237"/>
      <c r="D148" s="233" t="s">
        <v>176</v>
      </c>
      <c r="E148" s="238" t="s">
        <v>19</v>
      </c>
      <c r="F148" s="239" t="s">
        <v>686</v>
      </c>
      <c r="G148" s="237"/>
      <c r="H148" s="238" t="s">
        <v>19</v>
      </c>
      <c r="I148" s="240"/>
      <c r="J148" s="237"/>
      <c r="K148" s="237"/>
      <c r="L148" s="241"/>
      <c r="M148" s="242"/>
      <c r="N148" s="243"/>
      <c r="O148" s="243"/>
      <c r="P148" s="243"/>
      <c r="Q148" s="243"/>
      <c r="R148" s="243"/>
      <c r="S148" s="243"/>
      <c r="T148" s="244"/>
      <c r="AT148" s="245" t="s">
        <v>176</v>
      </c>
      <c r="AU148" s="245" t="s">
        <v>85</v>
      </c>
      <c r="AV148" s="12" t="s">
        <v>83</v>
      </c>
      <c r="AW148" s="12" t="s">
        <v>37</v>
      </c>
      <c r="AX148" s="12" t="s">
        <v>76</v>
      </c>
      <c r="AY148" s="245" t="s">
        <v>165</v>
      </c>
    </row>
    <row r="149" s="13" customFormat="1">
      <c r="B149" s="246"/>
      <c r="C149" s="247"/>
      <c r="D149" s="233" t="s">
        <v>176</v>
      </c>
      <c r="E149" s="248" t="s">
        <v>19</v>
      </c>
      <c r="F149" s="249" t="s">
        <v>1205</v>
      </c>
      <c r="G149" s="247"/>
      <c r="H149" s="250">
        <v>613.83000000000004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AT149" s="256" t="s">
        <v>176</v>
      </c>
      <c r="AU149" s="256" t="s">
        <v>85</v>
      </c>
      <c r="AV149" s="13" t="s">
        <v>85</v>
      </c>
      <c r="AW149" s="13" t="s">
        <v>37</v>
      </c>
      <c r="AX149" s="13" t="s">
        <v>76</v>
      </c>
      <c r="AY149" s="256" t="s">
        <v>165</v>
      </c>
    </row>
    <row r="150" s="14" customFormat="1">
      <c r="B150" s="257"/>
      <c r="C150" s="258"/>
      <c r="D150" s="233" t="s">
        <v>176</v>
      </c>
      <c r="E150" s="259" t="s">
        <v>19</v>
      </c>
      <c r="F150" s="260" t="s">
        <v>181</v>
      </c>
      <c r="G150" s="258"/>
      <c r="H150" s="261">
        <v>613.83000000000004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AT150" s="267" t="s">
        <v>176</v>
      </c>
      <c r="AU150" s="267" t="s">
        <v>85</v>
      </c>
      <c r="AV150" s="14" t="s">
        <v>172</v>
      </c>
      <c r="AW150" s="14" t="s">
        <v>37</v>
      </c>
      <c r="AX150" s="14" t="s">
        <v>83</v>
      </c>
      <c r="AY150" s="267" t="s">
        <v>165</v>
      </c>
    </row>
    <row r="151" s="1" customFormat="1" ht="16.5" customHeight="1">
      <c r="B151" s="39"/>
      <c r="C151" s="220" t="s">
        <v>247</v>
      </c>
      <c r="D151" s="220" t="s">
        <v>167</v>
      </c>
      <c r="E151" s="221" t="s">
        <v>688</v>
      </c>
      <c r="F151" s="222" t="s">
        <v>689</v>
      </c>
      <c r="G151" s="223" t="s">
        <v>170</v>
      </c>
      <c r="H151" s="224">
        <v>631.36800000000005</v>
      </c>
      <c r="I151" s="225"/>
      <c r="J151" s="226">
        <f>ROUND(I151*H151,2)</f>
        <v>0</v>
      </c>
      <c r="K151" s="222" t="s">
        <v>171</v>
      </c>
      <c r="L151" s="44"/>
      <c r="M151" s="227" t="s">
        <v>19</v>
      </c>
      <c r="N151" s="228" t="s">
        <v>47</v>
      </c>
      <c r="O151" s="84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AR151" s="231" t="s">
        <v>172</v>
      </c>
      <c r="AT151" s="231" t="s">
        <v>167</v>
      </c>
      <c r="AU151" s="231" t="s">
        <v>85</v>
      </c>
      <c r="AY151" s="18" t="s">
        <v>165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83</v>
      </c>
      <c r="BK151" s="232">
        <f>ROUND(I151*H151,2)</f>
        <v>0</v>
      </c>
      <c r="BL151" s="18" t="s">
        <v>172</v>
      </c>
      <c r="BM151" s="231" t="s">
        <v>1117</v>
      </c>
    </row>
    <row r="152" s="1" customFormat="1">
      <c r="B152" s="39"/>
      <c r="C152" s="40"/>
      <c r="D152" s="233" t="s">
        <v>174</v>
      </c>
      <c r="E152" s="40"/>
      <c r="F152" s="234" t="s">
        <v>691</v>
      </c>
      <c r="G152" s="40"/>
      <c r="H152" s="40"/>
      <c r="I152" s="146"/>
      <c r="J152" s="40"/>
      <c r="K152" s="40"/>
      <c r="L152" s="44"/>
      <c r="M152" s="235"/>
      <c r="N152" s="84"/>
      <c r="O152" s="84"/>
      <c r="P152" s="84"/>
      <c r="Q152" s="84"/>
      <c r="R152" s="84"/>
      <c r="S152" s="84"/>
      <c r="T152" s="85"/>
      <c r="AT152" s="18" t="s">
        <v>174</v>
      </c>
      <c r="AU152" s="18" t="s">
        <v>85</v>
      </c>
    </row>
    <row r="153" s="12" customFormat="1">
      <c r="B153" s="236"/>
      <c r="C153" s="237"/>
      <c r="D153" s="233" t="s">
        <v>176</v>
      </c>
      <c r="E153" s="238" t="s">
        <v>19</v>
      </c>
      <c r="F153" s="239" t="s">
        <v>692</v>
      </c>
      <c r="G153" s="237"/>
      <c r="H153" s="238" t="s">
        <v>19</v>
      </c>
      <c r="I153" s="240"/>
      <c r="J153" s="237"/>
      <c r="K153" s="237"/>
      <c r="L153" s="241"/>
      <c r="M153" s="242"/>
      <c r="N153" s="243"/>
      <c r="O153" s="243"/>
      <c r="P153" s="243"/>
      <c r="Q153" s="243"/>
      <c r="R153" s="243"/>
      <c r="S153" s="243"/>
      <c r="T153" s="244"/>
      <c r="AT153" s="245" t="s">
        <v>176</v>
      </c>
      <c r="AU153" s="245" t="s">
        <v>85</v>
      </c>
      <c r="AV153" s="12" t="s">
        <v>83</v>
      </c>
      <c r="AW153" s="12" t="s">
        <v>37</v>
      </c>
      <c r="AX153" s="12" t="s">
        <v>76</v>
      </c>
      <c r="AY153" s="245" t="s">
        <v>165</v>
      </c>
    </row>
    <row r="154" s="13" customFormat="1">
      <c r="B154" s="246"/>
      <c r="C154" s="247"/>
      <c r="D154" s="233" t="s">
        <v>176</v>
      </c>
      <c r="E154" s="248" t="s">
        <v>19</v>
      </c>
      <c r="F154" s="249" t="s">
        <v>1206</v>
      </c>
      <c r="G154" s="247"/>
      <c r="H154" s="250">
        <v>631.36800000000005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AT154" s="256" t="s">
        <v>176</v>
      </c>
      <c r="AU154" s="256" t="s">
        <v>85</v>
      </c>
      <c r="AV154" s="13" t="s">
        <v>85</v>
      </c>
      <c r="AW154" s="13" t="s">
        <v>37</v>
      </c>
      <c r="AX154" s="13" t="s">
        <v>76</v>
      </c>
      <c r="AY154" s="256" t="s">
        <v>165</v>
      </c>
    </row>
    <row r="155" s="14" customFormat="1">
      <c r="B155" s="257"/>
      <c r="C155" s="258"/>
      <c r="D155" s="233" t="s">
        <v>176</v>
      </c>
      <c r="E155" s="259" t="s">
        <v>19</v>
      </c>
      <c r="F155" s="260" t="s">
        <v>181</v>
      </c>
      <c r="G155" s="258"/>
      <c r="H155" s="261">
        <v>631.36800000000005</v>
      </c>
      <c r="I155" s="262"/>
      <c r="J155" s="258"/>
      <c r="K155" s="258"/>
      <c r="L155" s="263"/>
      <c r="M155" s="264"/>
      <c r="N155" s="265"/>
      <c r="O155" s="265"/>
      <c r="P155" s="265"/>
      <c r="Q155" s="265"/>
      <c r="R155" s="265"/>
      <c r="S155" s="265"/>
      <c r="T155" s="266"/>
      <c r="AT155" s="267" t="s">
        <v>176</v>
      </c>
      <c r="AU155" s="267" t="s">
        <v>85</v>
      </c>
      <c r="AV155" s="14" t="s">
        <v>172</v>
      </c>
      <c r="AW155" s="14" t="s">
        <v>37</v>
      </c>
      <c r="AX155" s="14" t="s">
        <v>83</v>
      </c>
      <c r="AY155" s="267" t="s">
        <v>165</v>
      </c>
    </row>
    <row r="156" s="1" customFormat="1" ht="16.5" customHeight="1">
      <c r="B156" s="39"/>
      <c r="C156" s="220" t="s">
        <v>254</v>
      </c>
      <c r="D156" s="220" t="s">
        <v>167</v>
      </c>
      <c r="E156" s="221" t="s">
        <v>694</v>
      </c>
      <c r="F156" s="222" t="s">
        <v>695</v>
      </c>
      <c r="G156" s="223" t="s">
        <v>170</v>
      </c>
      <c r="H156" s="224">
        <v>584.60000000000002</v>
      </c>
      <c r="I156" s="225"/>
      <c r="J156" s="226">
        <f>ROUND(I156*H156,2)</f>
        <v>0</v>
      </c>
      <c r="K156" s="222" t="s">
        <v>171</v>
      </c>
      <c r="L156" s="44"/>
      <c r="M156" s="227" t="s">
        <v>19</v>
      </c>
      <c r="N156" s="228" t="s">
        <v>47</v>
      </c>
      <c r="O156" s="84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AR156" s="231" t="s">
        <v>172</v>
      </c>
      <c r="AT156" s="231" t="s">
        <v>167</v>
      </c>
      <c r="AU156" s="231" t="s">
        <v>85</v>
      </c>
      <c r="AY156" s="18" t="s">
        <v>165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83</v>
      </c>
      <c r="BK156" s="232">
        <f>ROUND(I156*H156,2)</f>
        <v>0</v>
      </c>
      <c r="BL156" s="18" t="s">
        <v>172</v>
      </c>
      <c r="BM156" s="231" t="s">
        <v>1207</v>
      </c>
    </row>
    <row r="157" s="1" customFormat="1">
      <c r="B157" s="39"/>
      <c r="C157" s="40"/>
      <c r="D157" s="233" t="s">
        <v>174</v>
      </c>
      <c r="E157" s="40"/>
      <c r="F157" s="234" t="s">
        <v>697</v>
      </c>
      <c r="G157" s="40"/>
      <c r="H157" s="40"/>
      <c r="I157" s="146"/>
      <c r="J157" s="40"/>
      <c r="K157" s="40"/>
      <c r="L157" s="44"/>
      <c r="M157" s="235"/>
      <c r="N157" s="84"/>
      <c r="O157" s="84"/>
      <c r="P157" s="84"/>
      <c r="Q157" s="84"/>
      <c r="R157" s="84"/>
      <c r="S157" s="84"/>
      <c r="T157" s="85"/>
      <c r="AT157" s="18" t="s">
        <v>174</v>
      </c>
      <c r="AU157" s="18" t="s">
        <v>85</v>
      </c>
    </row>
    <row r="158" s="12" customFormat="1">
      <c r="B158" s="236"/>
      <c r="C158" s="237"/>
      <c r="D158" s="233" t="s">
        <v>176</v>
      </c>
      <c r="E158" s="238" t="s">
        <v>19</v>
      </c>
      <c r="F158" s="239" t="s">
        <v>1208</v>
      </c>
      <c r="G158" s="237"/>
      <c r="H158" s="238" t="s">
        <v>19</v>
      </c>
      <c r="I158" s="240"/>
      <c r="J158" s="237"/>
      <c r="K158" s="237"/>
      <c r="L158" s="241"/>
      <c r="M158" s="242"/>
      <c r="N158" s="243"/>
      <c r="O158" s="243"/>
      <c r="P158" s="243"/>
      <c r="Q158" s="243"/>
      <c r="R158" s="243"/>
      <c r="S158" s="243"/>
      <c r="T158" s="244"/>
      <c r="AT158" s="245" t="s">
        <v>176</v>
      </c>
      <c r="AU158" s="245" t="s">
        <v>85</v>
      </c>
      <c r="AV158" s="12" t="s">
        <v>83</v>
      </c>
      <c r="AW158" s="12" t="s">
        <v>37</v>
      </c>
      <c r="AX158" s="12" t="s">
        <v>76</v>
      </c>
      <c r="AY158" s="245" t="s">
        <v>165</v>
      </c>
    </row>
    <row r="159" s="13" customFormat="1">
      <c r="B159" s="246"/>
      <c r="C159" s="247"/>
      <c r="D159" s="233" t="s">
        <v>176</v>
      </c>
      <c r="E159" s="248" t="s">
        <v>19</v>
      </c>
      <c r="F159" s="249" t="s">
        <v>1209</v>
      </c>
      <c r="G159" s="247"/>
      <c r="H159" s="250">
        <v>584.60000000000002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AT159" s="256" t="s">
        <v>176</v>
      </c>
      <c r="AU159" s="256" t="s">
        <v>85</v>
      </c>
      <c r="AV159" s="13" t="s">
        <v>85</v>
      </c>
      <c r="AW159" s="13" t="s">
        <v>37</v>
      </c>
      <c r="AX159" s="13" t="s">
        <v>76</v>
      </c>
      <c r="AY159" s="256" t="s">
        <v>165</v>
      </c>
    </row>
    <row r="160" s="14" customFormat="1">
      <c r="B160" s="257"/>
      <c r="C160" s="258"/>
      <c r="D160" s="233" t="s">
        <v>176</v>
      </c>
      <c r="E160" s="259" t="s">
        <v>19</v>
      </c>
      <c r="F160" s="260" t="s">
        <v>181</v>
      </c>
      <c r="G160" s="258"/>
      <c r="H160" s="261">
        <v>584.60000000000002</v>
      </c>
      <c r="I160" s="262"/>
      <c r="J160" s="258"/>
      <c r="K160" s="258"/>
      <c r="L160" s="263"/>
      <c r="M160" s="264"/>
      <c r="N160" s="265"/>
      <c r="O160" s="265"/>
      <c r="P160" s="265"/>
      <c r="Q160" s="265"/>
      <c r="R160" s="265"/>
      <c r="S160" s="265"/>
      <c r="T160" s="266"/>
      <c r="AT160" s="267" t="s">
        <v>176</v>
      </c>
      <c r="AU160" s="267" t="s">
        <v>85</v>
      </c>
      <c r="AV160" s="14" t="s">
        <v>172</v>
      </c>
      <c r="AW160" s="14" t="s">
        <v>37</v>
      </c>
      <c r="AX160" s="14" t="s">
        <v>83</v>
      </c>
      <c r="AY160" s="267" t="s">
        <v>165</v>
      </c>
    </row>
    <row r="161" s="1" customFormat="1" ht="16.5" customHeight="1">
      <c r="B161" s="39"/>
      <c r="C161" s="220" t="s">
        <v>261</v>
      </c>
      <c r="D161" s="220" t="s">
        <v>167</v>
      </c>
      <c r="E161" s="221" t="s">
        <v>702</v>
      </c>
      <c r="F161" s="222" t="s">
        <v>703</v>
      </c>
      <c r="G161" s="223" t="s">
        <v>170</v>
      </c>
      <c r="H161" s="224">
        <v>584.60000000000002</v>
      </c>
      <c r="I161" s="225"/>
      <c r="J161" s="226">
        <f>ROUND(I161*H161,2)</f>
        <v>0</v>
      </c>
      <c r="K161" s="222" t="s">
        <v>171</v>
      </c>
      <c r="L161" s="44"/>
      <c r="M161" s="227" t="s">
        <v>19</v>
      </c>
      <c r="N161" s="228" t="s">
        <v>47</v>
      </c>
      <c r="O161" s="84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AR161" s="231" t="s">
        <v>172</v>
      </c>
      <c r="AT161" s="231" t="s">
        <v>167</v>
      </c>
      <c r="AU161" s="231" t="s">
        <v>85</v>
      </c>
      <c r="AY161" s="18" t="s">
        <v>165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8" t="s">
        <v>83</v>
      </c>
      <c r="BK161" s="232">
        <f>ROUND(I161*H161,2)</f>
        <v>0</v>
      </c>
      <c r="BL161" s="18" t="s">
        <v>172</v>
      </c>
      <c r="BM161" s="231" t="s">
        <v>1210</v>
      </c>
    </row>
    <row r="162" s="1" customFormat="1">
      <c r="B162" s="39"/>
      <c r="C162" s="40"/>
      <c r="D162" s="233" t="s">
        <v>174</v>
      </c>
      <c r="E162" s="40"/>
      <c r="F162" s="234" t="s">
        <v>705</v>
      </c>
      <c r="G162" s="40"/>
      <c r="H162" s="40"/>
      <c r="I162" s="146"/>
      <c r="J162" s="40"/>
      <c r="K162" s="40"/>
      <c r="L162" s="44"/>
      <c r="M162" s="235"/>
      <c r="N162" s="84"/>
      <c r="O162" s="84"/>
      <c r="P162" s="84"/>
      <c r="Q162" s="84"/>
      <c r="R162" s="84"/>
      <c r="S162" s="84"/>
      <c r="T162" s="85"/>
      <c r="AT162" s="18" t="s">
        <v>174</v>
      </c>
      <c r="AU162" s="18" t="s">
        <v>85</v>
      </c>
    </row>
    <row r="163" s="12" customFormat="1">
      <c r="B163" s="236"/>
      <c r="C163" s="237"/>
      <c r="D163" s="233" t="s">
        <v>176</v>
      </c>
      <c r="E163" s="238" t="s">
        <v>19</v>
      </c>
      <c r="F163" s="239" t="s">
        <v>698</v>
      </c>
      <c r="G163" s="237"/>
      <c r="H163" s="238" t="s">
        <v>19</v>
      </c>
      <c r="I163" s="240"/>
      <c r="J163" s="237"/>
      <c r="K163" s="237"/>
      <c r="L163" s="241"/>
      <c r="M163" s="242"/>
      <c r="N163" s="243"/>
      <c r="O163" s="243"/>
      <c r="P163" s="243"/>
      <c r="Q163" s="243"/>
      <c r="R163" s="243"/>
      <c r="S163" s="243"/>
      <c r="T163" s="244"/>
      <c r="AT163" s="245" t="s">
        <v>176</v>
      </c>
      <c r="AU163" s="245" t="s">
        <v>85</v>
      </c>
      <c r="AV163" s="12" t="s">
        <v>83</v>
      </c>
      <c r="AW163" s="12" t="s">
        <v>37</v>
      </c>
      <c r="AX163" s="12" t="s">
        <v>76</v>
      </c>
      <c r="AY163" s="245" t="s">
        <v>165</v>
      </c>
    </row>
    <row r="164" s="13" customFormat="1">
      <c r="B164" s="246"/>
      <c r="C164" s="247"/>
      <c r="D164" s="233" t="s">
        <v>176</v>
      </c>
      <c r="E164" s="248" t="s">
        <v>19</v>
      </c>
      <c r="F164" s="249" t="s">
        <v>1209</v>
      </c>
      <c r="G164" s="247"/>
      <c r="H164" s="250">
        <v>584.60000000000002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AT164" s="256" t="s">
        <v>176</v>
      </c>
      <c r="AU164" s="256" t="s">
        <v>85</v>
      </c>
      <c r="AV164" s="13" t="s">
        <v>85</v>
      </c>
      <c r="AW164" s="13" t="s">
        <v>37</v>
      </c>
      <c r="AX164" s="13" t="s">
        <v>76</v>
      </c>
      <c r="AY164" s="256" t="s">
        <v>165</v>
      </c>
    </row>
    <row r="165" s="14" customFormat="1">
      <c r="B165" s="257"/>
      <c r="C165" s="258"/>
      <c r="D165" s="233" t="s">
        <v>176</v>
      </c>
      <c r="E165" s="259" t="s">
        <v>19</v>
      </c>
      <c r="F165" s="260" t="s">
        <v>181</v>
      </c>
      <c r="G165" s="258"/>
      <c r="H165" s="261">
        <v>584.60000000000002</v>
      </c>
      <c r="I165" s="262"/>
      <c r="J165" s="258"/>
      <c r="K165" s="258"/>
      <c r="L165" s="263"/>
      <c r="M165" s="264"/>
      <c r="N165" s="265"/>
      <c r="O165" s="265"/>
      <c r="P165" s="265"/>
      <c r="Q165" s="265"/>
      <c r="R165" s="265"/>
      <c r="S165" s="265"/>
      <c r="T165" s="266"/>
      <c r="AT165" s="267" t="s">
        <v>176</v>
      </c>
      <c r="AU165" s="267" t="s">
        <v>85</v>
      </c>
      <c r="AV165" s="14" t="s">
        <v>172</v>
      </c>
      <c r="AW165" s="14" t="s">
        <v>37</v>
      </c>
      <c r="AX165" s="14" t="s">
        <v>83</v>
      </c>
      <c r="AY165" s="267" t="s">
        <v>165</v>
      </c>
    </row>
    <row r="166" s="1" customFormat="1" ht="16.5" customHeight="1">
      <c r="B166" s="39"/>
      <c r="C166" s="220" t="s">
        <v>267</v>
      </c>
      <c r="D166" s="220" t="s">
        <v>167</v>
      </c>
      <c r="E166" s="221" t="s">
        <v>706</v>
      </c>
      <c r="F166" s="222" t="s">
        <v>707</v>
      </c>
      <c r="G166" s="223" t="s">
        <v>170</v>
      </c>
      <c r="H166" s="224">
        <v>584.60000000000002</v>
      </c>
      <c r="I166" s="225"/>
      <c r="J166" s="226">
        <f>ROUND(I166*H166,2)</f>
        <v>0</v>
      </c>
      <c r="K166" s="222" t="s">
        <v>171</v>
      </c>
      <c r="L166" s="44"/>
      <c r="M166" s="227" t="s">
        <v>19</v>
      </c>
      <c r="N166" s="228" t="s">
        <v>47</v>
      </c>
      <c r="O166" s="84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AR166" s="231" t="s">
        <v>172</v>
      </c>
      <c r="AT166" s="231" t="s">
        <v>167</v>
      </c>
      <c r="AU166" s="231" t="s">
        <v>85</v>
      </c>
      <c r="AY166" s="18" t="s">
        <v>165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8" t="s">
        <v>83</v>
      </c>
      <c r="BK166" s="232">
        <f>ROUND(I166*H166,2)</f>
        <v>0</v>
      </c>
      <c r="BL166" s="18" t="s">
        <v>172</v>
      </c>
      <c r="BM166" s="231" t="s">
        <v>1211</v>
      </c>
    </row>
    <row r="167" s="1" customFormat="1">
      <c r="B167" s="39"/>
      <c r="C167" s="40"/>
      <c r="D167" s="233" t="s">
        <v>174</v>
      </c>
      <c r="E167" s="40"/>
      <c r="F167" s="234" t="s">
        <v>709</v>
      </c>
      <c r="G167" s="40"/>
      <c r="H167" s="40"/>
      <c r="I167" s="146"/>
      <c r="J167" s="40"/>
      <c r="K167" s="40"/>
      <c r="L167" s="44"/>
      <c r="M167" s="235"/>
      <c r="N167" s="84"/>
      <c r="O167" s="84"/>
      <c r="P167" s="84"/>
      <c r="Q167" s="84"/>
      <c r="R167" s="84"/>
      <c r="S167" s="84"/>
      <c r="T167" s="85"/>
      <c r="AT167" s="18" t="s">
        <v>174</v>
      </c>
      <c r="AU167" s="18" t="s">
        <v>85</v>
      </c>
    </row>
    <row r="168" s="12" customFormat="1">
      <c r="B168" s="236"/>
      <c r="C168" s="237"/>
      <c r="D168" s="233" t="s">
        <v>176</v>
      </c>
      <c r="E168" s="238" t="s">
        <v>19</v>
      </c>
      <c r="F168" s="239" t="s">
        <v>698</v>
      </c>
      <c r="G168" s="237"/>
      <c r="H168" s="238" t="s">
        <v>19</v>
      </c>
      <c r="I168" s="240"/>
      <c r="J168" s="237"/>
      <c r="K168" s="237"/>
      <c r="L168" s="241"/>
      <c r="M168" s="242"/>
      <c r="N168" s="243"/>
      <c r="O168" s="243"/>
      <c r="P168" s="243"/>
      <c r="Q168" s="243"/>
      <c r="R168" s="243"/>
      <c r="S168" s="243"/>
      <c r="T168" s="244"/>
      <c r="AT168" s="245" t="s">
        <v>176</v>
      </c>
      <c r="AU168" s="245" t="s">
        <v>85</v>
      </c>
      <c r="AV168" s="12" t="s">
        <v>83</v>
      </c>
      <c r="AW168" s="12" t="s">
        <v>37</v>
      </c>
      <c r="AX168" s="12" t="s">
        <v>76</v>
      </c>
      <c r="AY168" s="245" t="s">
        <v>165</v>
      </c>
    </row>
    <row r="169" s="13" customFormat="1">
      <c r="B169" s="246"/>
      <c r="C169" s="247"/>
      <c r="D169" s="233" t="s">
        <v>176</v>
      </c>
      <c r="E169" s="248" t="s">
        <v>19</v>
      </c>
      <c r="F169" s="249" t="s">
        <v>1209</v>
      </c>
      <c r="G169" s="247"/>
      <c r="H169" s="250">
        <v>584.60000000000002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AT169" s="256" t="s">
        <v>176</v>
      </c>
      <c r="AU169" s="256" t="s">
        <v>85</v>
      </c>
      <c r="AV169" s="13" t="s">
        <v>85</v>
      </c>
      <c r="AW169" s="13" t="s">
        <v>37</v>
      </c>
      <c r="AX169" s="13" t="s">
        <v>76</v>
      </c>
      <c r="AY169" s="256" t="s">
        <v>165</v>
      </c>
    </row>
    <row r="170" s="14" customFormat="1">
      <c r="B170" s="257"/>
      <c r="C170" s="258"/>
      <c r="D170" s="233" t="s">
        <v>176</v>
      </c>
      <c r="E170" s="259" t="s">
        <v>19</v>
      </c>
      <c r="F170" s="260" t="s">
        <v>181</v>
      </c>
      <c r="G170" s="258"/>
      <c r="H170" s="261">
        <v>584.60000000000002</v>
      </c>
      <c r="I170" s="262"/>
      <c r="J170" s="258"/>
      <c r="K170" s="258"/>
      <c r="L170" s="263"/>
      <c r="M170" s="264"/>
      <c r="N170" s="265"/>
      <c r="O170" s="265"/>
      <c r="P170" s="265"/>
      <c r="Q170" s="265"/>
      <c r="R170" s="265"/>
      <c r="S170" s="265"/>
      <c r="T170" s="266"/>
      <c r="AT170" s="267" t="s">
        <v>176</v>
      </c>
      <c r="AU170" s="267" t="s">
        <v>85</v>
      </c>
      <c r="AV170" s="14" t="s">
        <v>172</v>
      </c>
      <c r="AW170" s="14" t="s">
        <v>37</v>
      </c>
      <c r="AX170" s="14" t="s">
        <v>83</v>
      </c>
      <c r="AY170" s="267" t="s">
        <v>165</v>
      </c>
    </row>
    <row r="171" s="1" customFormat="1" ht="16.5" customHeight="1">
      <c r="B171" s="39"/>
      <c r="C171" s="220" t="s">
        <v>8</v>
      </c>
      <c r="D171" s="220" t="s">
        <v>167</v>
      </c>
      <c r="E171" s="221" t="s">
        <v>710</v>
      </c>
      <c r="F171" s="222" t="s">
        <v>711</v>
      </c>
      <c r="G171" s="223" t="s">
        <v>170</v>
      </c>
      <c r="H171" s="224">
        <v>584.60000000000002</v>
      </c>
      <c r="I171" s="225"/>
      <c r="J171" s="226">
        <f>ROUND(I171*H171,2)</f>
        <v>0</v>
      </c>
      <c r="K171" s="222" t="s">
        <v>171</v>
      </c>
      <c r="L171" s="44"/>
      <c r="M171" s="227" t="s">
        <v>19</v>
      </c>
      <c r="N171" s="228" t="s">
        <v>47</v>
      </c>
      <c r="O171" s="84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AR171" s="231" t="s">
        <v>172</v>
      </c>
      <c r="AT171" s="231" t="s">
        <v>167</v>
      </c>
      <c r="AU171" s="231" t="s">
        <v>85</v>
      </c>
      <c r="AY171" s="18" t="s">
        <v>165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83</v>
      </c>
      <c r="BK171" s="232">
        <f>ROUND(I171*H171,2)</f>
        <v>0</v>
      </c>
      <c r="BL171" s="18" t="s">
        <v>172</v>
      </c>
      <c r="BM171" s="231" t="s">
        <v>1212</v>
      </c>
    </row>
    <row r="172" s="1" customFormat="1">
      <c r="B172" s="39"/>
      <c r="C172" s="40"/>
      <c r="D172" s="233" t="s">
        <v>174</v>
      </c>
      <c r="E172" s="40"/>
      <c r="F172" s="234" t="s">
        <v>713</v>
      </c>
      <c r="G172" s="40"/>
      <c r="H172" s="40"/>
      <c r="I172" s="146"/>
      <c r="J172" s="40"/>
      <c r="K172" s="40"/>
      <c r="L172" s="44"/>
      <c r="M172" s="235"/>
      <c r="N172" s="84"/>
      <c r="O172" s="84"/>
      <c r="P172" s="84"/>
      <c r="Q172" s="84"/>
      <c r="R172" s="84"/>
      <c r="S172" s="84"/>
      <c r="T172" s="85"/>
      <c r="AT172" s="18" t="s">
        <v>174</v>
      </c>
      <c r="AU172" s="18" t="s">
        <v>85</v>
      </c>
    </row>
    <row r="173" s="12" customFormat="1">
      <c r="B173" s="236"/>
      <c r="C173" s="237"/>
      <c r="D173" s="233" t="s">
        <v>176</v>
      </c>
      <c r="E173" s="238" t="s">
        <v>19</v>
      </c>
      <c r="F173" s="239" t="s">
        <v>714</v>
      </c>
      <c r="G173" s="237"/>
      <c r="H173" s="238" t="s">
        <v>19</v>
      </c>
      <c r="I173" s="240"/>
      <c r="J173" s="237"/>
      <c r="K173" s="237"/>
      <c r="L173" s="241"/>
      <c r="M173" s="242"/>
      <c r="N173" s="243"/>
      <c r="O173" s="243"/>
      <c r="P173" s="243"/>
      <c r="Q173" s="243"/>
      <c r="R173" s="243"/>
      <c r="S173" s="243"/>
      <c r="T173" s="244"/>
      <c r="AT173" s="245" t="s">
        <v>176</v>
      </c>
      <c r="AU173" s="245" t="s">
        <v>85</v>
      </c>
      <c r="AV173" s="12" t="s">
        <v>83</v>
      </c>
      <c r="AW173" s="12" t="s">
        <v>37</v>
      </c>
      <c r="AX173" s="12" t="s">
        <v>76</v>
      </c>
      <c r="AY173" s="245" t="s">
        <v>165</v>
      </c>
    </row>
    <row r="174" s="13" customFormat="1">
      <c r="B174" s="246"/>
      <c r="C174" s="247"/>
      <c r="D174" s="233" t="s">
        <v>176</v>
      </c>
      <c r="E174" s="248" t="s">
        <v>19</v>
      </c>
      <c r="F174" s="249" t="s">
        <v>1209</v>
      </c>
      <c r="G174" s="247"/>
      <c r="H174" s="250">
        <v>584.60000000000002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AT174" s="256" t="s">
        <v>176</v>
      </c>
      <c r="AU174" s="256" t="s">
        <v>85</v>
      </c>
      <c r="AV174" s="13" t="s">
        <v>85</v>
      </c>
      <c r="AW174" s="13" t="s">
        <v>37</v>
      </c>
      <c r="AX174" s="13" t="s">
        <v>76</v>
      </c>
      <c r="AY174" s="256" t="s">
        <v>165</v>
      </c>
    </row>
    <row r="175" s="14" customFormat="1">
      <c r="B175" s="257"/>
      <c r="C175" s="258"/>
      <c r="D175" s="233" t="s">
        <v>176</v>
      </c>
      <c r="E175" s="259" t="s">
        <v>19</v>
      </c>
      <c r="F175" s="260" t="s">
        <v>181</v>
      </c>
      <c r="G175" s="258"/>
      <c r="H175" s="261">
        <v>584.60000000000002</v>
      </c>
      <c r="I175" s="262"/>
      <c r="J175" s="258"/>
      <c r="K175" s="258"/>
      <c r="L175" s="263"/>
      <c r="M175" s="264"/>
      <c r="N175" s="265"/>
      <c r="O175" s="265"/>
      <c r="P175" s="265"/>
      <c r="Q175" s="265"/>
      <c r="R175" s="265"/>
      <c r="S175" s="265"/>
      <c r="T175" s="266"/>
      <c r="AT175" s="267" t="s">
        <v>176</v>
      </c>
      <c r="AU175" s="267" t="s">
        <v>85</v>
      </c>
      <c r="AV175" s="14" t="s">
        <v>172</v>
      </c>
      <c r="AW175" s="14" t="s">
        <v>37</v>
      </c>
      <c r="AX175" s="14" t="s">
        <v>83</v>
      </c>
      <c r="AY175" s="267" t="s">
        <v>165</v>
      </c>
    </row>
    <row r="176" s="11" customFormat="1" ht="22.8" customHeight="1">
      <c r="B176" s="204"/>
      <c r="C176" s="205"/>
      <c r="D176" s="206" t="s">
        <v>75</v>
      </c>
      <c r="E176" s="218" t="s">
        <v>224</v>
      </c>
      <c r="F176" s="218" t="s">
        <v>715</v>
      </c>
      <c r="G176" s="205"/>
      <c r="H176" s="205"/>
      <c r="I176" s="208"/>
      <c r="J176" s="219">
        <f>BK176</f>
        <v>0</v>
      </c>
      <c r="K176" s="205"/>
      <c r="L176" s="210"/>
      <c r="M176" s="211"/>
      <c r="N176" s="212"/>
      <c r="O176" s="212"/>
      <c r="P176" s="213">
        <f>SUM(P177:P188)</f>
        <v>0</v>
      </c>
      <c r="Q176" s="212"/>
      <c r="R176" s="213">
        <f>SUM(R177:R188)</f>
        <v>6.1661200000000003</v>
      </c>
      <c r="S176" s="212"/>
      <c r="T176" s="214">
        <f>SUM(T177:T188)</f>
        <v>0</v>
      </c>
      <c r="AR176" s="215" t="s">
        <v>83</v>
      </c>
      <c r="AT176" s="216" t="s">
        <v>75</v>
      </c>
      <c r="AU176" s="216" t="s">
        <v>83</v>
      </c>
      <c r="AY176" s="215" t="s">
        <v>165</v>
      </c>
      <c r="BK176" s="217">
        <f>SUM(BK177:BK188)</f>
        <v>0</v>
      </c>
    </row>
    <row r="177" s="1" customFormat="1" ht="16.5" customHeight="1">
      <c r="B177" s="39"/>
      <c r="C177" s="220" t="s">
        <v>178</v>
      </c>
      <c r="D177" s="220" t="s">
        <v>167</v>
      </c>
      <c r="E177" s="221" t="s">
        <v>716</v>
      </c>
      <c r="F177" s="222" t="s">
        <v>717</v>
      </c>
      <c r="G177" s="223" t="s">
        <v>324</v>
      </c>
      <c r="H177" s="224">
        <v>8</v>
      </c>
      <c r="I177" s="225"/>
      <c r="J177" s="226">
        <f>ROUND(I177*H177,2)</f>
        <v>0</v>
      </c>
      <c r="K177" s="222" t="s">
        <v>171</v>
      </c>
      <c r="L177" s="44"/>
      <c r="M177" s="227" t="s">
        <v>19</v>
      </c>
      <c r="N177" s="228" t="s">
        <v>47</v>
      </c>
      <c r="O177" s="84"/>
      <c r="P177" s="229">
        <f>O177*H177</f>
        <v>0</v>
      </c>
      <c r="Q177" s="229">
        <v>0.42080000000000001</v>
      </c>
      <c r="R177" s="229">
        <f>Q177*H177</f>
        <v>3.3664000000000001</v>
      </c>
      <c r="S177" s="229">
        <v>0</v>
      </c>
      <c r="T177" s="230">
        <f>S177*H177</f>
        <v>0</v>
      </c>
      <c r="AR177" s="231" t="s">
        <v>172</v>
      </c>
      <c r="AT177" s="231" t="s">
        <v>167</v>
      </c>
      <c r="AU177" s="231" t="s">
        <v>85</v>
      </c>
      <c r="AY177" s="18" t="s">
        <v>165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83</v>
      </c>
      <c r="BK177" s="232">
        <f>ROUND(I177*H177,2)</f>
        <v>0</v>
      </c>
      <c r="BL177" s="18" t="s">
        <v>172</v>
      </c>
      <c r="BM177" s="231" t="s">
        <v>1213</v>
      </c>
    </row>
    <row r="178" s="1" customFormat="1">
      <c r="B178" s="39"/>
      <c r="C178" s="40"/>
      <c r="D178" s="233" t="s">
        <v>174</v>
      </c>
      <c r="E178" s="40"/>
      <c r="F178" s="234" t="s">
        <v>717</v>
      </c>
      <c r="G178" s="40"/>
      <c r="H178" s="40"/>
      <c r="I178" s="146"/>
      <c r="J178" s="40"/>
      <c r="K178" s="40"/>
      <c r="L178" s="44"/>
      <c r="M178" s="235"/>
      <c r="N178" s="84"/>
      <c r="O178" s="84"/>
      <c r="P178" s="84"/>
      <c r="Q178" s="84"/>
      <c r="R178" s="84"/>
      <c r="S178" s="84"/>
      <c r="T178" s="85"/>
      <c r="AT178" s="18" t="s">
        <v>174</v>
      </c>
      <c r="AU178" s="18" t="s">
        <v>85</v>
      </c>
    </row>
    <row r="179" s="12" customFormat="1">
      <c r="B179" s="236"/>
      <c r="C179" s="237"/>
      <c r="D179" s="233" t="s">
        <v>176</v>
      </c>
      <c r="E179" s="238" t="s">
        <v>19</v>
      </c>
      <c r="F179" s="239" t="s">
        <v>719</v>
      </c>
      <c r="G179" s="237"/>
      <c r="H179" s="238" t="s">
        <v>19</v>
      </c>
      <c r="I179" s="240"/>
      <c r="J179" s="237"/>
      <c r="K179" s="237"/>
      <c r="L179" s="241"/>
      <c r="M179" s="242"/>
      <c r="N179" s="243"/>
      <c r="O179" s="243"/>
      <c r="P179" s="243"/>
      <c r="Q179" s="243"/>
      <c r="R179" s="243"/>
      <c r="S179" s="243"/>
      <c r="T179" s="244"/>
      <c r="AT179" s="245" t="s">
        <v>176</v>
      </c>
      <c r="AU179" s="245" t="s">
        <v>85</v>
      </c>
      <c r="AV179" s="12" t="s">
        <v>83</v>
      </c>
      <c r="AW179" s="12" t="s">
        <v>37</v>
      </c>
      <c r="AX179" s="12" t="s">
        <v>76</v>
      </c>
      <c r="AY179" s="245" t="s">
        <v>165</v>
      </c>
    </row>
    <row r="180" s="13" customFormat="1">
      <c r="B180" s="246"/>
      <c r="C180" s="247"/>
      <c r="D180" s="233" t="s">
        <v>176</v>
      </c>
      <c r="E180" s="248" t="s">
        <v>19</v>
      </c>
      <c r="F180" s="249" t="s">
        <v>216</v>
      </c>
      <c r="G180" s="247"/>
      <c r="H180" s="250">
        <v>7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AT180" s="256" t="s">
        <v>176</v>
      </c>
      <c r="AU180" s="256" t="s">
        <v>85</v>
      </c>
      <c r="AV180" s="13" t="s">
        <v>85</v>
      </c>
      <c r="AW180" s="13" t="s">
        <v>37</v>
      </c>
      <c r="AX180" s="13" t="s">
        <v>76</v>
      </c>
      <c r="AY180" s="256" t="s">
        <v>165</v>
      </c>
    </row>
    <row r="181" s="12" customFormat="1">
      <c r="B181" s="236"/>
      <c r="C181" s="237"/>
      <c r="D181" s="233" t="s">
        <v>176</v>
      </c>
      <c r="E181" s="238" t="s">
        <v>19</v>
      </c>
      <c r="F181" s="239" t="s">
        <v>720</v>
      </c>
      <c r="G181" s="237"/>
      <c r="H181" s="238" t="s">
        <v>19</v>
      </c>
      <c r="I181" s="240"/>
      <c r="J181" s="237"/>
      <c r="K181" s="237"/>
      <c r="L181" s="241"/>
      <c r="M181" s="242"/>
      <c r="N181" s="243"/>
      <c r="O181" s="243"/>
      <c r="P181" s="243"/>
      <c r="Q181" s="243"/>
      <c r="R181" s="243"/>
      <c r="S181" s="243"/>
      <c r="T181" s="244"/>
      <c r="AT181" s="245" t="s">
        <v>176</v>
      </c>
      <c r="AU181" s="245" t="s">
        <v>85</v>
      </c>
      <c r="AV181" s="12" t="s">
        <v>83</v>
      </c>
      <c r="AW181" s="12" t="s">
        <v>37</v>
      </c>
      <c r="AX181" s="12" t="s">
        <v>76</v>
      </c>
      <c r="AY181" s="245" t="s">
        <v>165</v>
      </c>
    </row>
    <row r="182" s="13" customFormat="1">
      <c r="B182" s="246"/>
      <c r="C182" s="247"/>
      <c r="D182" s="233" t="s">
        <v>176</v>
      </c>
      <c r="E182" s="248" t="s">
        <v>19</v>
      </c>
      <c r="F182" s="249" t="s">
        <v>83</v>
      </c>
      <c r="G182" s="247"/>
      <c r="H182" s="250">
        <v>1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AT182" s="256" t="s">
        <v>176</v>
      </c>
      <c r="AU182" s="256" t="s">
        <v>85</v>
      </c>
      <c r="AV182" s="13" t="s">
        <v>85</v>
      </c>
      <c r="AW182" s="13" t="s">
        <v>37</v>
      </c>
      <c r="AX182" s="13" t="s">
        <v>76</v>
      </c>
      <c r="AY182" s="256" t="s">
        <v>165</v>
      </c>
    </row>
    <row r="183" s="14" customFormat="1">
      <c r="B183" s="257"/>
      <c r="C183" s="258"/>
      <c r="D183" s="233" t="s">
        <v>176</v>
      </c>
      <c r="E183" s="259" t="s">
        <v>19</v>
      </c>
      <c r="F183" s="260" t="s">
        <v>181</v>
      </c>
      <c r="G183" s="258"/>
      <c r="H183" s="261">
        <v>8</v>
      </c>
      <c r="I183" s="262"/>
      <c r="J183" s="258"/>
      <c r="K183" s="258"/>
      <c r="L183" s="263"/>
      <c r="M183" s="264"/>
      <c r="N183" s="265"/>
      <c r="O183" s="265"/>
      <c r="P183" s="265"/>
      <c r="Q183" s="265"/>
      <c r="R183" s="265"/>
      <c r="S183" s="265"/>
      <c r="T183" s="266"/>
      <c r="AT183" s="267" t="s">
        <v>176</v>
      </c>
      <c r="AU183" s="267" t="s">
        <v>85</v>
      </c>
      <c r="AV183" s="14" t="s">
        <v>172</v>
      </c>
      <c r="AW183" s="14" t="s">
        <v>37</v>
      </c>
      <c r="AX183" s="14" t="s">
        <v>83</v>
      </c>
      <c r="AY183" s="267" t="s">
        <v>165</v>
      </c>
    </row>
    <row r="184" s="1" customFormat="1" ht="16.5" customHeight="1">
      <c r="B184" s="39"/>
      <c r="C184" s="220" t="s">
        <v>287</v>
      </c>
      <c r="D184" s="220" t="s">
        <v>167</v>
      </c>
      <c r="E184" s="221" t="s">
        <v>1214</v>
      </c>
      <c r="F184" s="222" t="s">
        <v>1215</v>
      </c>
      <c r="G184" s="223" t="s">
        <v>324</v>
      </c>
      <c r="H184" s="224">
        <v>9</v>
      </c>
      <c r="I184" s="225"/>
      <c r="J184" s="226">
        <f>ROUND(I184*H184,2)</f>
        <v>0</v>
      </c>
      <c r="K184" s="222" t="s">
        <v>171</v>
      </c>
      <c r="L184" s="44"/>
      <c r="M184" s="227" t="s">
        <v>19</v>
      </c>
      <c r="N184" s="228" t="s">
        <v>47</v>
      </c>
      <c r="O184" s="84"/>
      <c r="P184" s="229">
        <f>O184*H184</f>
        <v>0</v>
      </c>
      <c r="Q184" s="229">
        <v>0.31108000000000002</v>
      </c>
      <c r="R184" s="229">
        <f>Q184*H184</f>
        <v>2.7997200000000002</v>
      </c>
      <c r="S184" s="229">
        <v>0</v>
      </c>
      <c r="T184" s="230">
        <f>S184*H184</f>
        <v>0</v>
      </c>
      <c r="AR184" s="231" t="s">
        <v>172</v>
      </c>
      <c r="AT184" s="231" t="s">
        <v>167</v>
      </c>
      <c r="AU184" s="231" t="s">
        <v>85</v>
      </c>
      <c r="AY184" s="18" t="s">
        <v>165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8" t="s">
        <v>83</v>
      </c>
      <c r="BK184" s="232">
        <f>ROUND(I184*H184,2)</f>
        <v>0</v>
      </c>
      <c r="BL184" s="18" t="s">
        <v>172</v>
      </c>
      <c r="BM184" s="231" t="s">
        <v>1216</v>
      </c>
    </row>
    <row r="185" s="1" customFormat="1">
      <c r="B185" s="39"/>
      <c r="C185" s="40"/>
      <c r="D185" s="233" t="s">
        <v>174</v>
      </c>
      <c r="E185" s="40"/>
      <c r="F185" s="234" t="s">
        <v>1217</v>
      </c>
      <c r="G185" s="40"/>
      <c r="H185" s="40"/>
      <c r="I185" s="146"/>
      <c r="J185" s="40"/>
      <c r="K185" s="40"/>
      <c r="L185" s="44"/>
      <c r="M185" s="235"/>
      <c r="N185" s="84"/>
      <c r="O185" s="84"/>
      <c r="P185" s="84"/>
      <c r="Q185" s="84"/>
      <c r="R185" s="84"/>
      <c r="S185" s="84"/>
      <c r="T185" s="85"/>
      <c r="AT185" s="18" t="s">
        <v>174</v>
      </c>
      <c r="AU185" s="18" t="s">
        <v>85</v>
      </c>
    </row>
    <row r="186" s="12" customFormat="1">
      <c r="B186" s="236"/>
      <c r="C186" s="237"/>
      <c r="D186" s="233" t="s">
        <v>176</v>
      </c>
      <c r="E186" s="238" t="s">
        <v>19</v>
      </c>
      <c r="F186" s="239" t="s">
        <v>1218</v>
      </c>
      <c r="G186" s="237"/>
      <c r="H186" s="238" t="s">
        <v>19</v>
      </c>
      <c r="I186" s="240"/>
      <c r="J186" s="237"/>
      <c r="K186" s="237"/>
      <c r="L186" s="241"/>
      <c r="M186" s="242"/>
      <c r="N186" s="243"/>
      <c r="O186" s="243"/>
      <c r="P186" s="243"/>
      <c r="Q186" s="243"/>
      <c r="R186" s="243"/>
      <c r="S186" s="243"/>
      <c r="T186" s="244"/>
      <c r="AT186" s="245" t="s">
        <v>176</v>
      </c>
      <c r="AU186" s="245" t="s">
        <v>85</v>
      </c>
      <c r="AV186" s="12" t="s">
        <v>83</v>
      </c>
      <c r="AW186" s="12" t="s">
        <v>37</v>
      </c>
      <c r="AX186" s="12" t="s">
        <v>76</v>
      </c>
      <c r="AY186" s="245" t="s">
        <v>165</v>
      </c>
    </row>
    <row r="187" s="13" customFormat="1">
      <c r="B187" s="246"/>
      <c r="C187" s="247"/>
      <c r="D187" s="233" t="s">
        <v>176</v>
      </c>
      <c r="E187" s="248" t="s">
        <v>19</v>
      </c>
      <c r="F187" s="249" t="s">
        <v>233</v>
      </c>
      <c r="G187" s="247"/>
      <c r="H187" s="250">
        <v>9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AT187" s="256" t="s">
        <v>176</v>
      </c>
      <c r="AU187" s="256" t="s">
        <v>85</v>
      </c>
      <c r="AV187" s="13" t="s">
        <v>85</v>
      </c>
      <c r="AW187" s="13" t="s">
        <v>37</v>
      </c>
      <c r="AX187" s="13" t="s">
        <v>76</v>
      </c>
      <c r="AY187" s="256" t="s">
        <v>165</v>
      </c>
    </row>
    <row r="188" s="14" customFormat="1">
      <c r="B188" s="257"/>
      <c r="C188" s="258"/>
      <c r="D188" s="233" t="s">
        <v>176</v>
      </c>
      <c r="E188" s="259" t="s">
        <v>19</v>
      </c>
      <c r="F188" s="260" t="s">
        <v>181</v>
      </c>
      <c r="G188" s="258"/>
      <c r="H188" s="261">
        <v>9</v>
      </c>
      <c r="I188" s="262"/>
      <c r="J188" s="258"/>
      <c r="K188" s="258"/>
      <c r="L188" s="263"/>
      <c r="M188" s="264"/>
      <c r="N188" s="265"/>
      <c r="O188" s="265"/>
      <c r="P188" s="265"/>
      <c r="Q188" s="265"/>
      <c r="R188" s="265"/>
      <c r="S188" s="265"/>
      <c r="T188" s="266"/>
      <c r="AT188" s="267" t="s">
        <v>176</v>
      </c>
      <c r="AU188" s="267" t="s">
        <v>85</v>
      </c>
      <c r="AV188" s="14" t="s">
        <v>172</v>
      </c>
      <c r="AW188" s="14" t="s">
        <v>37</v>
      </c>
      <c r="AX188" s="14" t="s">
        <v>83</v>
      </c>
      <c r="AY188" s="267" t="s">
        <v>165</v>
      </c>
    </row>
    <row r="189" s="11" customFormat="1" ht="22.8" customHeight="1">
      <c r="B189" s="204"/>
      <c r="C189" s="205"/>
      <c r="D189" s="206" t="s">
        <v>75</v>
      </c>
      <c r="E189" s="218" t="s">
        <v>721</v>
      </c>
      <c r="F189" s="218" t="s">
        <v>722</v>
      </c>
      <c r="G189" s="205"/>
      <c r="H189" s="205"/>
      <c r="I189" s="208"/>
      <c r="J189" s="219">
        <f>BK189</f>
        <v>0</v>
      </c>
      <c r="K189" s="205"/>
      <c r="L189" s="210"/>
      <c r="M189" s="211"/>
      <c r="N189" s="212"/>
      <c r="O189" s="212"/>
      <c r="P189" s="213">
        <f>SUM(P190:P284)</f>
        <v>0</v>
      </c>
      <c r="Q189" s="212"/>
      <c r="R189" s="213">
        <f>SUM(R190:R284)</f>
        <v>32.2170092</v>
      </c>
      <c r="S189" s="212"/>
      <c r="T189" s="214">
        <f>SUM(T190:T284)</f>
        <v>0</v>
      </c>
      <c r="AR189" s="215" t="s">
        <v>83</v>
      </c>
      <c r="AT189" s="216" t="s">
        <v>75</v>
      </c>
      <c r="AU189" s="216" t="s">
        <v>83</v>
      </c>
      <c r="AY189" s="215" t="s">
        <v>165</v>
      </c>
      <c r="BK189" s="217">
        <f>SUM(BK190:BK284)</f>
        <v>0</v>
      </c>
    </row>
    <row r="190" s="1" customFormat="1" ht="16.5" customHeight="1">
      <c r="B190" s="39"/>
      <c r="C190" s="220" t="s">
        <v>294</v>
      </c>
      <c r="D190" s="220" t="s">
        <v>167</v>
      </c>
      <c r="E190" s="221" t="s">
        <v>723</v>
      </c>
      <c r="F190" s="222" t="s">
        <v>724</v>
      </c>
      <c r="G190" s="223" t="s">
        <v>219</v>
      </c>
      <c r="H190" s="224">
        <v>3.2999999999999998</v>
      </c>
      <c r="I190" s="225"/>
      <c r="J190" s="226">
        <f>ROUND(I190*H190,2)</f>
        <v>0</v>
      </c>
      <c r="K190" s="222" t="s">
        <v>171</v>
      </c>
      <c r="L190" s="44"/>
      <c r="M190" s="227" t="s">
        <v>19</v>
      </c>
      <c r="N190" s="228" t="s">
        <v>47</v>
      </c>
      <c r="O190" s="84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AR190" s="231" t="s">
        <v>172</v>
      </c>
      <c r="AT190" s="231" t="s">
        <v>167</v>
      </c>
      <c r="AU190" s="231" t="s">
        <v>85</v>
      </c>
      <c r="AY190" s="18" t="s">
        <v>165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8" t="s">
        <v>83</v>
      </c>
      <c r="BK190" s="232">
        <f>ROUND(I190*H190,2)</f>
        <v>0</v>
      </c>
      <c r="BL190" s="18" t="s">
        <v>172</v>
      </c>
      <c r="BM190" s="231" t="s">
        <v>1219</v>
      </c>
    </row>
    <row r="191" s="1" customFormat="1">
      <c r="B191" s="39"/>
      <c r="C191" s="40"/>
      <c r="D191" s="233" t="s">
        <v>174</v>
      </c>
      <c r="E191" s="40"/>
      <c r="F191" s="234" t="s">
        <v>726</v>
      </c>
      <c r="G191" s="40"/>
      <c r="H191" s="40"/>
      <c r="I191" s="146"/>
      <c r="J191" s="40"/>
      <c r="K191" s="40"/>
      <c r="L191" s="44"/>
      <c r="M191" s="235"/>
      <c r="N191" s="84"/>
      <c r="O191" s="84"/>
      <c r="P191" s="84"/>
      <c r="Q191" s="84"/>
      <c r="R191" s="84"/>
      <c r="S191" s="84"/>
      <c r="T191" s="85"/>
      <c r="AT191" s="18" t="s">
        <v>174</v>
      </c>
      <c r="AU191" s="18" t="s">
        <v>85</v>
      </c>
    </row>
    <row r="192" s="12" customFormat="1">
      <c r="B192" s="236"/>
      <c r="C192" s="237"/>
      <c r="D192" s="233" t="s">
        <v>176</v>
      </c>
      <c r="E192" s="238" t="s">
        <v>19</v>
      </c>
      <c r="F192" s="239" t="s">
        <v>727</v>
      </c>
      <c r="G192" s="237"/>
      <c r="H192" s="238" t="s">
        <v>19</v>
      </c>
      <c r="I192" s="240"/>
      <c r="J192" s="237"/>
      <c r="K192" s="237"/>
      <c r="L192" s="241"/>
      <c r="M192" s="242"/>
      <c r="N192" s="243"/>
      <c r="O192" s="243"/>
      <c r="P192" s="243"/>
      <c r="Q192" s="243"/>
      <c r="R192" s="243"/>
      <c r="S192" s="243"/>
      <c r="T192" s="244"/>
      <c r="AT192" s="245" t="s">
        <v>176</v>
      </c>
      <c r="AU192" s="245" t="s">
        <v>85</v>
      </c>
      <c r="AV192" s="12" t="s">
        <v>83</v>
      </c>
      <c r="AW192" s="12" t="s">
        <v>37</v>
      </c>
      <c r="AX192" s="12" t="s">
        <v>76</v>
      </c>
      <c r="AY192" s="245" t="s">
        <v>165</v>
      </c>
    </row>
    <row r="193" s="13" customFormat="1">
      <c r="B193" s="246"/>
      <c r="C193" s="247"/>
      <c r="D193" s="233" t="s">
        <v>176</v>
      </c>
      <c r="E193" s="248" t="s">
        <v>19</v>
      </c>
      <c r="F193" s="249" t="s">
        <v>1220</v>
      </c>
      <c r="G193" s="247"/>
      <c r="H193" s="250">
        <v>3.2999999999999998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AT193" s="256" t="s">
        <v>176</v>
      </c>
      <c r="AU193" s="256" t="s">
        <v>85</v>
      </c>
      <c r="AV193" s="13" t="s">
        <v>85</v>
      </c>
      <c r="AW193" s="13" t="s">
        <v>37</v>
      </c>
      <c r="AX193" s="13" t="s">
        <v>76</v>
      </c>
      <c r="AY193" s="256" t="s">
        <v>165</v>
      </c>
    </row>
    <row r="194" s="14" customFormat="1">
      <c r="B194" s="257"/>
      <c r="C194" s="258"/>
      <c r="D194" s="233" t="s">
        <v>176</v>
      </c>
      <c r="E194" s="259" t="s">
        <v>19</v>
      </c>
      <c r="F194" s="260" t="s">
        <v>181</v>
      </c>
      <c r="G194" s="258"/>
      <c r="H194" s="261">
        <v>3.2999999999999998</v>
      </c>
      <c r="I194" s="262"/>
      <c r="J194" s="258"/>
      <c r="K194" s="258"/>
      <c r="L194" s="263"/>
      <c r="M194" s="264"/>
      <c r="N194" s="265"/>
      <c r="O194" s="265"/>
      <c r="P194" s="265"/>
      <c r="Q194" s="265"/>
      <c r="R194" s="265"/>
      <c r="S194" s="265"/>
      <c r="T194" s="266"/>
      <c r="AT194" s="267" t="s">
        <v>176</v>
      </c>
      <c r="AU194" s="267" t="s">
        <v>85</v>
      </c>
      <c r="AV194" s="14" t="s">
        <v>172</v>
      </c>
      <c r="AW194" s="14" t="s">
        <v>37</v>
      </c>
      <c r="AX194" s="14" t="s">
        <v>83</v>
      </c>
      <c r="AY194" s="267" t="s">
        <v>165</v>
      </c>
    </row>
    <row r="195" s="1" customFormat="1" ht="16.5" customHeight="1">
      <c r="B195" s="39"/>
      <c r="C195" s="220" t="s">
        <v>300</v>
      </c>
      <c r="D195" s="220" t="s">
        <v>167</v>
      </c>
      <c r="E195" s="221" t="s">
        <v>729</v>
      </c>
      <c r="F195" s="222" t="s">
        <v>730</v>
      </c>
      <c r="G195" s="223" t="s">
        <v>219</v>
      </c>
      <c r="H195" s="224">
        <v>16.170000000000002</v>
      </c>
      <c r="I195" s="225"/>
      <c r="J195" s="226">
        <f>ROUND(I195*H195,2)</f>
        <v>0</v>
      </c>
      <c r="K195" s="222" t="s">
        <v>171</v>
      </c>
      <c r="L195" s="44"/>
      <c r="M195" s="227" t="s">
        <v>19</v>
      </c>
      <c r="N195" s="228" t="s">
        <v>47</v>
      </c>
      <c r="O195" s="84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AR195" s="231" t="s">
        <v>172</v>
      </c>
      <c r="AT195" s="231" t="s">
        <v>167</v>
      </c>
      <c r="AU195" s="231" t="s">
        <v>85</v>
      </c>
      <c r="AY195" s="18" t="s">
        <v>165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8" t="s">
        <v>83</v>
      </c>
      <c r="BK195" s="232">
        <f>ROUND(I195*H195,2)</f>
        <v>0</v>
      </c>
      <c r="BL195" s="18" t="s">
        <v>172</v>
      </c>
      <c r="BM195" s="231" t="s">
        <v>1221</v>
      </c>
    </row>
    <row r="196" s="1" customFormat="1">
      <c r="B196" s="39"/>
      <c r="C196" s="40"/>
      <c r="D196" s="233" t="s">
        <v>174</v>
      </c>
      <c r="E196" s="40"/>
      <c r="F196" s="234" t="s">
        <v>732</v>
      </c>
      <c r="G196" s="40"/>
      <c r="H196" s="40"/>
      <c r="I196" s="146"/>
      <c r="J196" s="40"/>
      <c r="K196" s="40"/>
      <c r="L196" s="44"/>
      <c r="M196" s="235"/>
      <c r="N196" s="84"/>
      <c r="O196" s="84"/>
      <c r="P196" s="84"/>
      <c r="Q196" s="84"/>
      <c r="R196" s="84"/>
      <c r="S196" s="84"/>
      <c r="T196" s="85"/>
      <c r="AT196" s="18" t="s">
        <v>174</v>
      </c>
      <c r="AU196" s="18" t="s">
        <v>85</v>
      </c>
    </row>
    <row r="197" s="12" customFormat="1">
      <c r="B197" s="236"/>
      <c r="C197" s="237"/>
      <c r="D197" s="233" t="s">
        <v>176</v>
      </c>
      <c r="E197" s="238" t="s">
        <v>19</v>
      </c>
      <c r="F197" s="239" t="s">
        <v>1222</v>
      </c>
      <c r="G197" s="237"/>
      <c r="H197" s="238" t="s">
        <v>19</v>
      </c>
      <c r="I197" s="240"/>
      <c r="J197" s="237"/>
      <c r="K197" s="237"/>
      <c r="L197" s="241"/>
      <c r="M197" s="242"/>
      <c r="N197" s="243"/>
      <c r="O197" s="243"/>
      <c r="P197" s="243"/>
      <c r="Q197" s="243"/>
      <c r="R197" s="243"/>
      <c r="S197" s="243"/>
      <c r="T197" s="244"/>
      <c r="AT197" s="245" t="s">
        <v>176</v>
      </c>
      <c r="AU197" s="245" t="s">
        <v>85</v>
      </c>
      <c r="AV197" s="12" t="s">
        <v>83</v>
      </c>
      <c r="AW197" s="12" t="s">
        <v>37</v>
      </c>
      <c r="AX197" s="12" t="s">
        <v>76</v>
      </c>
      <c r="AY197" s="245" t="s">
        <v>165</v>
      </c>
    </row>
    <row r="198" s="13" customFormat="1">
      <c r="B198" s="246"/>
      <c r="C198" s="247"/>
      <c r="D198" s="233" t="s">
        <v>176</v>
      </c>
      <c r="E198" s="248" t="s">
        <v>19</v>
      </c>
      <c r="F198" s="249" t="s">
        <v>1223</v>
      </c>
      <c r="G198" s="247"/>
      <c r="H198" s="250">
        <v>13.199999999999999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AT198" s="256" t="s">
        <v>176</v>
      </c>
      <c r="AU198" s="256" t="s">
        <v>85</v>
      </c>
      <c r="AV198" s="13" t="s">
        <v>85</v>
      </c>
      <c r="AW198" s="13" t="s">
        <v>37</v>
      </c>
      <c r="AX198" s="13" t="s">
        <v>76</v>
      </c>
      <c r="AY198" s="256" t="s">
        <v>165</v>
      </c>
    </row>
    <row r="199" s="12" customFormat="1">
      <c r="B199" s="236"/>
      <c r="C199" s="237"/>
      <c r="D199" s="233" t="s">
        <v>176</v>
      </c>
      <c r="E199" s="238" t="s">
        <v>19</v>
      </c>
      <c r="F199" s="239" t="s">
        <v>1224</v>
      </c>
      <c r="G199" s="237"/>
      <c r="H199" s="238" t="s">
        <v>19</v>
      </c>
      <c r="I199" s="240"/>
      <c r="J199" s="237"/>
      <c r="K199" s="237"/>
      <c r="L199" s="241"/>
      <c r="M199" s="242"/>
      <c r="N199" s="243"/>
      <c r="O199" s="243"/>
      <c r="P199" s="243"/>
      <c r="Q199" s="243"/>
      <c r="R199" s="243"/>
      <c r="S199" s="243"/>
      <c r="T199" s="244"/>
      <c r="AT199" s="245" t="s">
        <v>176</v>
      </c>
      <c r="AU199" s="245" t="s">
        <v>85</v>
      </c>
      <c r="AV199" s="12" t="s">
        <v>83</v>
      </c>
      <c r="AW199" s="12" t="s">
        <v>37</v>
      </c>
      <c r="AX199" s="12" t="s">
        <v>76</v>
      </c>
      <c r="AY199" s="245" t="s">
        <v>165</v>
      </c>
    </row>
    <row r="200" s="13" customFormat="1">
      <c r="B200" s="246"/>
      <c r="C200" s="247"/>
      <c r="D200" s="233" t="s">
        <v>176</v>
      </c>
      <c r="E200" s="248" t="s">
        <v>19</v>
      </c>
      <c r="F200" s="249" t="s">
        <v>1225</v>
      </c>
      <c r="G200" s="247"/>
      <c r="H200" s="250">
        <v>2.9700000000000002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AT200" s="256" t="s">
        <v>176</v>
      </c>
      <c r="AU200" s="256" t="s">
        <v>85</v>
      </c>
      <c r="AV200" s="13" t="s">
        <v>85</v>
      </c>
      <c r="AW200" s="13" t="s">
        <v>37</v>
      </c>
      <c r="AX200" s="13" t="s">
        <v>76</v>
      </c>
      <c r="AY200" s="256" t="s">
        <v>165</v>
      </c>
    </row>
    <row r="201" s="14" customFormat="1">
      <c r="B201" s="257"/>
      <c r="C201" s="258"/>
      <c r="D201" s="233" t="s">
        <v>176</v>
      </c>
      <c r="E201" s="259" t="s">
        <v>19</v>
      </c>
      <c r="F201" s="260" t="s">
        <v>181</v>
      </c>
      <c r="G201" s="258"/>
      <c r="H201" s="261">
        <v>16.170000000000002</v>
      </c>
      <c r="I201" s="262"/>
      <c r="J201" s="258"/>
      <c r="K201" s="258"/>
      <c r="L201" s="263"/>
      <c r="M201" s="264"/>
      <c r="N201" s="265"/>
      <c r="O201" s="265"/>
      <c r="P201" s="265"/>
      <c r="Q201" s="265"/>
      <c r="R201" s="265"/>
      <c r="S201" s="265"/>
      <c r="T201" s="266"/>
      <c r="AT201" s="267" t="s">
        <v>176</v>
      </c>
      <c r="AU201" s="267" t="s">
        <v>85</v>
      </c>
      <c r="AV201" s="14" t="s">
        <v>172</v>
      </c>
      <c r="AW201" s="14" t="s">
        <v>37</v>
      </c>
      <c r="AX201" s="14" t="s">
        <v>83</v>
      </c>
      <c r="AY201" s="267" t="s">
        <v>165</v>
      </c>
    </row>
    <row r="202" s="1" customFormat="1" ht="16.5" customHeight="1">
      <c r="B202" s="39"/>
      <c r="C202" s="220" t="s">
        <v>308</v>
      </c>
      <c r="D202" s="220" t="s">
        <v>167</v>
      </c>
      <c r="E202" s="221" t="s">
        <v>735</v>
      </c>
      <c r="F202" s="222" t="s">
        <v>736</v>
      </c>
      <c r="G202" s="223" t="s">
        <v>219</v>
      </c>
      <c r="H202" s="224">
        <v>8.0850000000000009</v>
      </c>
      <c r="I202" s="225"/>
      <c r="J202" s="226">
        <f>ROUND(I202*H202,2)</f>
        <v>0</v>
      </c>
      <c r="K202" s="222" t="s">
        <v>171</v>
      </c>
      <c r="L202" s="44"/>
      <c r="M202" s="227" t="s">
        <v>19</v>
      </c>
      <c r="N202" s="228" t="s">
        <v>47</v>
      </c>
      <c r="O202" s="84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AR202" s="231" t="s">
        <v>172</v>
      </c>
      <c r="AT202" s="231" t="s">
        <v>167</v>
      </c>
      <c r="AU202" s="231" t="s">
        <v>85</v>
      </c>
      <c r="AY202" s="18" t="s">
        <v>165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8" t="s">
        <v>83</v>
      </c>
      <c r="BK202" s="232">
        <f>ROUND(I202*H202,2)</f>
        <v>0</v>
      </c>
      <c r="BL202" s="18" t="s">
        <v>172</v>
      </c>
      <c r="BM202" s="231" t="s">
        <v>1226</v>
      </c>
    </row>
    <row r="203" s="1" customFormat="1">
      <c r="B203" s="39"/>
      <c r="C203" s="40"/>
      <c r="D203" s="233" t="s">
        <v>174</v>
      </c>
      <c r="E203" s="40"/>
      <c r="F203" s="234" t="s">
        <v>738</v>
      </c>
      <c r="G203" s="40"/>
      <c r="H203" s="40"/>
      <c r="I203" s="146"/>
      <c r="J203" s="40"/>
      <c r="K203" s="40"/>
      <c r="L203" s="44"/>
      <c r="M203" s="235"/>
      <c r="N203" s="84"/>
      <c r="O203" s="84"/>
      <c r="P203" s="84"/>
      <c r="Q203" s="84"/>
      <c r="R203" s="84"/>
      <c r="S203" s="84"/>
      <c r="T203" s="85"/>
      <c r="AT203" s="18" t="s">
        <v>174</v>
      </c>
      <c r="AU203" s="18" t="s">
        <v>85</v>
      </c>
    </row>
    <row r="204" s="12" customFormat="1">
      <c r="B204" s="236"/>
      <c r="C204" s="237"/>
      <c r="D204" s="233" t="s">
        <v>176</v>
      </c>
      <c r="E204" s="238" t="s">
        <v>19</v>
      </c>
      <c r="F204" s="239" t="s">
        <v>739</v>
      </c>
      <c r="G204" s="237"/>
      <c r="H204" s="238" t="s">
        <v>19</v>
      </c>
      <c r="I204" s="240"/>
      <c r="J204" s="237"/>
      <c r="K204" s="237"/>
      <c r="L204" s="241"/>
      <c r="M204" s="242"/>
      <c r="N204" s="243"/>
      <c r="O204" s="243"/>
      <c r="P204" s="243"/>
      <c r="Q204" s="243"/>
      <c r="R204" s="243"/>
      <c r="S204" s="243"/>
      <c r="T204" s="244"/>
      <c r="AT204" s="245" t="s">
        <v>176</v>
      </c>
      <c r="AU204" s="245" t="s">
        <v>85</v>
      </c>
      <c r="AV204" s="12" t="s">
        <v>83</v>
      </c>
      <c r="AW204" s="12" t="s">
        <v>37</v>
      </c>
      <c r="AX204" s="12" t="s">
        <v>76</v>
      </c>
      <c r="AY204" s="245" t="s">
        <v>165</v>
      </c>
    </row>
    <row r="205" s="13" customFormat="1">
      <c r="B205" s="246"/>
      <c r="C205" s="247"/>
      <c r="D205" s="233" t="s">
        <v>176</v>
      </c>
      <c r="E205" s="248" t="s">
        <v>19</v>
      </c>
      <c r="F205" s="249" t="s">
        <v>1227</v>
      </c>
      <c r="G205" s="247"/>
      <c r="H205" s="250">
        <v>8.0850000000000009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AT205" s="256" t="s">
        <v>176</v>
      </c>
      <c r="AU205" s="256" t="s">
        <v>85</v>
      </c>
      <c r="AV205" s="13" t="s">
        <v>85</v>
      </c>
      <c r="AW205" s="13" t="s">
        <v>37</v>
      </c>
      <c r="AX205" s="13" t="s">
        <v>76</v>
      </c>
      <c r="AY205" s="256" t="s">
        <v>165</v>
      </c>
    </row>
    <row r="206" s="14" customFormat="1">
      <c r="B206" s="257"/>
      <c r="C206" s="258"/>
      <c r="D206" s="233" t="s">
        <v>176</v>
      </c>
      <c r="E206" s="259" t="s">
        <v>19</v>
      </c>
      <c r="F206" s="260" t="s">
        <v>181</v>
      </c>
      <c r="G206" s="258"/>
      <c r="H206" s="261">
        <v>8.0850000000000009</v>
      </c>
      <c r="I206" s="262"/>
      <c r="J206" s="258"/>
      <c r="K206" s="258"/>
      <c r="L206" s="263"/>
      <c r="M206" s="264"/>
      <c r="N206" s="265"/>
      <c r="O206" s="265"/>
      <c r="P206" s="265"/>
      <c r="Q206" s="265"/>
      <c r="R206" s="265"/>
      <c r="S206" s="265"/>
      <c r="T206" s="266"/>
      <c r="AT206" s="267" t="s">
        <v>176</v>
      </c>
      <c r="AU206" s="267" t="s">
        <v>85</v>
      </c>
      <c r="AV206" s="14" t="s">
        <v>172</v>
      </c>
      <c r="AW206" s="14" t="s">
        <v>37</v>
      </c>
      <c r="AX206" s="14" t="s">
        <v>83</v>
      </c>
      <c r="AY206" s="267" t="s">
        <v>165</v>
      </c>
    </row>
    <row r="207" s="1" customFormat="1" ht="16.5" customHeight="1">
      <c r="B207" s="39"/>
      <c r="C207" s="220" t="s">
        <v>7</v>
      </c>
      <c r="D207" s="220" t="s">
        <v>167</v>
      </c>
      <c r="E207" s="221" t="s">
        <v>741</v>
      </c>
      <c r="F207" s="222" t="s">
        <v>742</v>
      </c>
      <c r="G207" s="223" t="s">
        <v>170</v>
      </c>
      <c r="H207" s="224">
        <v>23.399999999999999</v>
      </c>
      <c r="I207" s="225"/>
      <c r="J207" s="226">
        <f>ROUND(I207*H207,2)</f>
        <v>0</v>
      </c>
      <c r="K207" s="222" t="s">
        <v>171</v>
      </c>
      <c r="L207" s="44"/>
      <c r="M207" s="227" t="s">
        <v>19</v>
      </c>
      <c r="N207" s="228" t="s">
        <v>47</v>
      </c>
      <c r="O207" s="84"/>
      <c r="P207" s="229">
        <f>O207*H207</f>
        <v>0</v>
      </c>
      <c r="Q207" s="229">
        <v>0.00084999999999999995</v>
      </c>
      <c r="R207" s="229">
        <f>Q207*H207</f>
        <v>0.019889999999999998</v>
      </c>
      <c r="S207" s="229">
        <v>0</v>
      </c>
      <c r="T207" s="230">
        <f>S207*H207</f>
        <v>0</v>
      </c>
      <c r="AR207" s="231" t="s">
        <v>172</v>
      </c>
      <c r="AT207" s="231" t="s">
        <v>167</v>
      </c>
      <c r="AU207" s="231" t="s">
        <v>85</v>
      </c>
      <c r="AY207" s="18" t="s">
        <v>165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8" t="s">
        <v>83</v>
      </c>
      <c r="BK207" s="232">
        <f>ROUND(I207*H207,2)</f>
        <v>0</v>
      </c>
      <c r="BL207" s="18" t="s">
        <v>172</v>
      </c>
      <c r="BM207" s="231" t="s">
        <v>1228</v>
      </c>
    </row>
    <row r="208" s="1" customFormat="1">
      <c r="B208" s="39"/>
      <c r="C208" s="40"/>
      <c r="D208" s="233" t="s">
        <v>174</v>
      </c>
      <c r="E208" s="40"/>
      <c r="F208" s="234" t="s">
        <v>744</v>
      </c>
      <c r="G208" s="40"/>
      <c r="H208" s="40"/>
      <c r="I208" s="146"/>
      <c r="J208" s="40"/>
      <c r="K208" s="40"/>
      <c r="L208" s="44"/>
      <c r="M208" s="235"/>
      <c r="N208" s="84"/>
      <c r="O208" s="84"/>
      <c r="P208" s="84"/>
      <c r="Q208" s="84"/>
      <c r="R208" s="84"/>
      <c r="S208" s="84"/>
      <c r="T208" s="85"/>
      <c r="AT208" s="18" t="s">
        <v>174</v>
      </c>
      <c r="AU208" s="18" t="s">
        <v>85</v>
      </c>
    </row>
    <row r="209" s="12" customFormat="1">
      <c r="B209" s="236"/>
      <c r="C209" s="237"/>
      <c r="D209" s="233" t="s">
        <v>176</v>
      </c>
      <c r="E209" s="238" t="s">
        <v>19</v>
      </c>
      <c r="F209" s="239" t="s">
        <v>1229</v>
      </c>
      <c r="G209" s="237"/>
      <c r="H209" s="238" t="s">
        <v>19</v>
      </c>
      <c r="I209" s="240"/>
      <c r="J209" s="237"/>
      <c r="K209" s="237"/>
      <c r="L209" s="241"/>
      <c r="M209" s="242"/>
      <c r="N209" s="243"/>
      <c r="O209" s="243"/>
      <c r="P209" s="243"/>
      <c r="Q209" s="243"/>
      <c r="R209" s="243"/>
      <c r="S209" s="243"/>
      <c r="T209" s="244"/>
      <c r="AT209" s="245" t="s">
        <v>176</v>
      </c>
      <c r="AU209" s="245" t="s">
        <v>85</v>
      </c>
      <c r="AV209" s="12" t="s">
        <v>83</v>
      </c>
      <c r="AW209" s="12" t="s">
        <v>37</v>
      </c>
      <c r="AX209" s="12" t="s">
        <v>76</v>
      </c>
      <c r="AY209" s="245" t="s">
        <v>165</v>
      </c>
    </row>
    <row r="210" s="13" customFormat="1">
      <c r="B210" s="246"/>
      <c r="C210" s="247"/>
      <c r="D210" s="233" t="s">
        <v>176</v>
      </c>
      <c r="E210" s="248" t="s">
        <v>19</v>
      </c>
      <c r="F210" s="249" t="s">
        <v>1230</v>
      </c>
      <c r="G210" s="247"/>
      <c r="H210" s="250">
        <v>18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AT210" s="256" t="s">
        <v>176</v>
      </c>
      <c r="AU210" s="256" t="s">
        <v>85</v>
      </c>
      <c r="AV210" s="13" t="s">
        <v>85</v>
      </c>
      <c r="AW210" s="13" t="s">
        <v>37</v>
      </c>
      <c r="AX210" s="13" t="s">
        <v>76</v>
      </c>
      <c r="AY210" s="256" t="s">
        <v>165</v>
      </c>
    </row>
    <row r="211" s="12" customFormat="1">
      <c r="B211" s="236"/>
      <c r="C211" s="237"/>
      <c r="D211" s="233" t="s">
        <v>176</v>
      </c>
      <c r="E211" s="238" t="s">
        <v>19</v>
      </c>
      <c r="F211" s="239" t="s">
        <v>1231</v>
      </c>
      <c r="G211" s="237"/>
      <c r="H211" s="238" t="s">
        <v>19</v>
      </c>
      <c r="I211" s="240"/>
      <c r="J211" s="237"/>
      <c r="K211" s="237"/>
      <c r="L211" s="241"/>
      <c r="M211" s="242"/>
      <c r="N211" s="243"/>
      <c r="O211" s="243"/>
      <c r="P211" s="243"/>
      <c r="Q211" s="243"/>
      <c r="R211" s="243"/>
      <c r="S211" s="243"/>
      <c r="T211" s="244"/>
      <c r="AT211" s="245" t="s">
        <v>176</v>
      </c>
      <c r="AU211" s="245" t="s">
        <v>85</v>
      </c>
      <c r="AV211" s="12" t="s">
        <v>83</v>
      </c>
      <c r="AW211" s="12" t="s">
        <v>37</v>
      </c>
      <c r="AX211" s="12" t="s">
        <v>76</v>
      </c>
      <c r="AY211" s="245" t="s">
        <v>165</v>
      </c>
    </row>
    <row r="212" s="13" customFormat="1">
      <c r="B212" s="246"/>
      <c r="C212" s="247"/>
      <c r="D212" s="233" t="s">
        <v>176</v>
      </c>
      <c r="E212" s="248" t="s">
        <v>19</v>
      </c>
      <c r="F212" s="249" t="s">
        <v>1232</v>
      </c>
      <c r="G212" s="247"/>
      <c r="H212" s="250">
        <v>5.4000000000000004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AT212" s="256" t="s">
        <v>176</v>
      </c>
      <c r="AU212" s="256" t="s">
        <v>85</v>
      </c>
      <c r="AV212" s="13" t="s">
        <v>85</v>
      </c>
      <c r="AW212" s="13" t="s">
        <v>37</v>
      </c>
      <c r="AX212" s="13" t="s">
        <v>76</v>
      </c>
      <c r="AY212" s="256" t="s">
        <v>165</v>
      </c>
    </row>
    <row r="213" s="14" customFormat="1">
      <c r="B213" s="257"/>
      <c r="C213" s="258"/>
      <c r="D213" s="233" t="s">
        <v>176</v>
      </c>
      <c r="E213" s="259" t="s">
        <v>19</v>
      </c>
      <c r="F213" s="260" t="s">
        <v>181</v>
      </c>
      <c r="G213" s="258"/>
      <c r="H213" s="261">
        <v>23.399999999999999</v>
      </c>
      <c r="I213" s="262"/>
      <c r="J213" s="258"/>
      <c r="K213" s="258"/>
      <c r="L213" s="263"/>
      <c r="M213" s="264"/>
      <c r="N213" s="265"/>
      <c r="O213" s="265"/>
      <c r="P213" s="265"/>
      <c r="Q213" s="265"/>
      <c r="R213" s="265"/>
      <c r="S213" s="265"/>
      <c r="T213" s="266"/>
      <c r="AT213" s="267" t="s">
        <v>176</v>
      </c>
      <c r="AU213" s="267" t="s">
        <v>85</v>
      </c>
      <c r="AV213" s="14" t="s">
        <v>172</v>
      </c>
      <c r="AW213" s="14" t="s">
        <v>37</v>
      </c>
      <c r="AX213" s="14" t="s">
        <v>83</v>
      </c>
      <c r="AY213" s="267" t="s">
        <v>165</v>
      </c>
    </row>
    <row r="214" s="1" customFormat="1" ht="16.5" customHeight="1">
      <c r="B214" s="39"/>
      <c r="C214" s="220" t="s">
        <v>321</v>
      </c>
      <c r="D214" s="220" t="s">
        <v>167</v>
      </c>
      <c r="E214" s="221" t="s">
        <v>747</v>
      </c>
      <c r="F214" s="222" t="s">
        <v>748</v>
      </c>
      <c r="G214" s="223" t="s">
        <v>170</v>
      </c>
      <c r="H214" s="224">
        <v>23.399999999999999</v>
      </c>
      <c r="I214" s="225"/>
      <c r="J214" s="226">
        <f>ROUND(I214*H214,2)</f>
        <v>0</v>
      </c>
      <c r="K214" s="222" t="s">
        <v>171</v>
      </c>
      <c r="L214" s="44"/>
      <c r="M214" s="227" t="s">
        <v>19</v>
      </c>
      <c r="N214" s="228" t="s">
        <v>47</v>
      </c>
      <c r="O214" s="84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AR214" s="231" t="s">
        <v>172</v>
      </c>
      <c r="AT214" s="231" t="s">
        <v>167</v>
      </c>
      <c r="AU214" s="231" t="s">
        <v>85</v>
      </c>
      <c r="AY214" s="18" t="s">
        <v>165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8" t="s">
        <v>83</v>
      </c>
      <c r="BK214" s="232">
        <f>ROUND(I214*H214,2)</f>
        <v>0</v>
      </c>
      <c r="BL214" s="18" t="s">
        <v>172</v>
      </c>
      <c r="BM214" s="231" t="s">
        <v>1233</v>
      </c>
    </row>
    <row r="215" s="1" customFormat="1">
      <c r="B215" s="39"/>
      <c r="C215" s="40"/>
      <c r="D215" s="233" t="s">
        <v>174</v>
      </c>
      <c r="E215" s="40"/>
      <c r="F215" s="234" t="s">
        <v>750</v>
      </c>
      <c r="G215" s="40"/>
      <c r="H215" s="40"/>
      <c r="I215" s="146"/>
      <c r="J215" s="40"/>
      <c r="K215" s="40"/>
      <c r="L215" s="44"/>
      <c r="M215" s="235"/>
      <c r="N215" s="84"/>
      <c r="O215" s="84"/>
      <c r="P215" s="84"/>
      <c r="Q215" s="84"/>
      <c r="R215" s="84"/>
      <c r="S215" s="84"/>
      <c r="T215" s="85"/>
      <c r="AT215" s="18" t="s">
        <v>174</v>
      </c>
      <c r="AU215" s="18" t="s">
        <v>85</v>
      </c>
    </row>
    <row r="216" s="13" customFormat="1">
      <c r="B216" s="246"/>
      <c r="C216" s="247"/>
      <c r="D216" s="233" t="s">
        <v>176</v>
      </c>
      <c r="E216" s="248" t="s">
        <v>19</v>
      </c>
      <c r="F216" s="249" t="s">
        <v>1234</v>
      </c>
      <c r="G216" s="247"/>
      <c r="H216" s="250">
        <v>23.399999999999999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AT216" s="256" t="s">
        <v>176</v>
      </c>
      <c r="AU216" s="256" t="s">
        <v>85</v>
      </c>
      <c r="AV216" s="13" t="s">
        <v>85</v>
      </c>
      <c r="AW216" s="13" t="s">
        <v>37</v>
      </c>
      <c r="AX216" s="13" t="s">
        <v>76</v>
      </c>
      <c r="AY216" s="256" t="s">
        <v>165</v>
      </c>
    </row>
    <row r="217" s="14" customFormat="1">
      <c r="B217" s="257"/>
      <c r="C217" s="258"/>
      <c r="D217" s="233" t="s">
        <v>176</v>
      </c>
      <c r="E217" s="259" t="s">
        <v>19</v>
      </c>
      <c r="F217" s="260" t="s">
        <v>181</v>
      </c>
      <c r="G217" s="258"/>
      <c r="H217" s="261">
        <v>23.399999999999999</v>
      </c>
      <c r="I217" s="262"/>
      <c r="J217" s="258"/>
      <c r="K217" s="258"/>
      <c r="L217" s="263"/>
      <c r="M217" s="264"/>
      <c r="N217" s="265"/>
      <c r="O217" s="265"/>
      <c r="P217" s="265"/>
      <c r="Q217" s="265"/>
      <c r="R217" s="265"/>
      <c r="S217" s="265"/>
      <c r="T217" s="266"/>
      <c r="AT217" s="267" t="s">
        <v>176</v>
      </c>
      <c r="AU217" s="267" t="s">
        <v>85</v>
      </c>
      <c r="AV217" s="14" t="s">
        <v>172</v>
      </c>
      <c r="AW217" s="14" t="s">
        <v>37</v>
      </c>
      <c r="AX217" s="14" t="s">
        <v>83</v>
      </c>
      <c r="AY217" s="267" t="s">
        <v>165</v>
      </c>
    </row>
    <row r="218" s="1" customFormat="1" ht="16.5" customHeight="1">
      <c r="B218" s="39"/>
      <c r="C218" s="220" t="s">
        <v>328</v>
      </c>
      <c r="D218" s="220" t="s">
        <v>167</v>
      </c>
      <c r="E218" s="221" t="s">
        <v>752</v>
      </c>
      <c r="F218" s="222" t="s">
        <v>753</v>
      </c>
      <c r="G218" s="223" t="s">
        <v>219</v>
      </c>
      <c r="H218" s="224">
        <v>16.170000000000002</v>
      </c>
      <c r="I218" s="225"/>
      <c r="J218" s="226">
        <f>ROUND(I218*H218,2)</f>
        <v>0</v>
      </c>
      <c r="K218" s="222" t="s">
        <v>171</v>
      </c>
      <c r="L218" s="44"/>
      <c r="M218" s="227" t="s">
        <v>19</v>
      </c>
      <c r="N218" s="228" t="s">
        <v>47</v>
      </c>
      <c r="O218" s="84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AR218" s="231" t="s">
        <v>172</v>
      </c>
      <c r="AT218" s="231" t="s">
        <v>167</v>
      </c>
      <c r="AU218" s="231" t="s">
        <v>85</v>
      </c>
      <c r="AY218" s="18" t="s">
        <v>165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8" t="s">
        <v>83</v>
      </c>
      <c r="BK218" s="232">
        <f>ROUND(I218*H218,2)</f>
        <v>0</v>
      </c>
      <c r="BL218" s="18" t="s">
        <v>172</v>
      </c>
      <c r="BM218" s="231" t="s">
        <v>1235</v>
      </c>
    </row>
    <row r="219" s="1" customFormat="1">
      <c r="B219" s="39"/>
      <c r="C219" s="40"/>
      <c r="D219" s="233" t="s">
        <v>174</v>
      </c>
      <c r="E219" s="40"/>
      <c r="F219" s="234" t="s">
        <v>755</v>
      </c>
      <c r="G219" s="40"/>
      <c r="H219" s="40"/>
      <c r="I219" s="146"/>
      <c r="J219" s="40"/>
      <c r="K219" s="40"/>
      <c r="L219" s="44"/>
      <c r="M219" s="235"/>
      <c r="N219" s="84"/>
      <c r="O219" s="84"/>
      <c r="P219" s="84"/>
      <c r="Q219" s="84"/>
      <c r="R219" s="84"/>
      <c r="S219" s="84"/>
      <c r="T219" s="85"/>
      <c r="AT219" s="18" t="s">
        <v>174</v>
      </c>
      <c r="AU219" s="18" t="s">
        <v>85</v>
      </c>
    </row>
    <row r="220" s="12" customFormat="1">
      <c r="B220" s="236"/>
      <c r="C220" s="237"/>
      <c r="D220" s="233" t="s">
        <v>176</v>
      </c>
      <c r="E220" s="238" t="s">
        <v>19</v>
      </c>
      <c r="F220" s="239" t="s">
        <v>756</v>
      </c>
      <c r="G220" s="237"/>
      <c r="H220" s="238" t="s">
        <v>19</v>
      </c>
      <c r="I220" s="240"/>
      <c r="J220" s="237"/>
      <c r="K220" s="237"/>
      <c r="L220" s="241"/>
      <c r="M220" s="242"/>
      <c r="N220" s="243"/>
      <c r="O220" s="243"/>
      <c r="P220" s="243"/>
      <c r="Q220" s="243"/>
      <c r="R220" s="243"/>
      <c r="S220" s="243"/>
      <c r="T220" s="244"/>
      <c r="AT220" s="245" t="s">
        <v>176</v>
      </c>
      <c r="AU220" s="245" t="s">
        <v>85</v>
      </c>
      <c r="AV220" s="12" t="s">
        <v>83</v>
      </c>
      <c r="AW220" s="12" t="s">
        <v>37</v>
      </c>
      <c r="AX220" s="12" t="s">
        <v>76</v>
      </c>
      <c r="AY220" s="245" t="s">
        <v>165</v>
      </c>
    </row>
    <row r="221" s="13" customFormat="1">
      <c r="B221" s="246"/>
      <c r="C221" s="247"/>
      <c r="D221" s="233" t="s">
        <v>176</v>
      </c>
      <c r="E221" s="248" t="s">
        <v>19</v>
      </c>
      <c r="F221" s="249" t="s">
        <v>1236</v>
      </c>
      <c r="G221" s="247"/>
      <c r="H221" s="250">
        <v>16.170000000000002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AT221" s="256" t="s">
        <v>176</v>
      </c>
      <c r="AU221" s="256" t="s">
        <v>85</v>
      </c>
      <c r="AV221" s="13" t="s">
        <v>85</v>
      </c>
      <c r="AW221" s="13" t="s">
        <v>37</v>
      </c>
      <c r="AX221" s="13" t="s">
        <v>76</v>
      </c>
      <c r="AY221" s="256" t="s">
        <v>165</v>
      </c>
    </row>
    <row r="222" s="14" customFormat="1">
      <c r="B222" s="257"/>
      <c r="C222" s="258"/>
      <c r="D222" s="233" t="s">
        <v>176</v>
      </c>
      <c r="E222" s="259" t="s">
        <v>19</v>
      </c>
      <c r="F222" s="260" t="s">
        <v>181</v>
      </c>
      <c r="G222" s="258"/>
      <c r="H222" s="261">
        <v>16.170000000000002</v>
      </c>
      <c r="I222" s="262"/>
      <c r="J222" s="258"/>
      <c r="K222" s="258"/>
      <c r="L222" s="263"/>
      <c r="M222" s="264"/>
      <c r="N222" s="265"/>
      <c r="O222" s="265"/>
      <c r="P222" s="265"/>
      <c r="Q222" s="265"/>
      <c r="R222" s="265"/>
      <c r="S222" s="265"/>
      <c r="T222" s="266"/>
      <c r="AT222" s="267" t="s">
        <v>176</v>
      </c>
      <c r="AU222" s="267" t="s">
        <v>85</v>
      </c>
      <c r="AV222" s="14" t="s">
        <v>172</v>
      </c>
      <c r="AW222" s="14" t="s">
        <v>37</v>
      </c>
      <c r="AX222" s="14" t="s">
        <v>83</v>
      </c>
      <c r="AY222" s="267" t="s">
        <v>165</v>
      </c>
    </row>
    <row r="223" s="1" customFormat="1" ht="16.5" customHeight="1">
      <c r="B223" s="39"/>
      <c r="C223" s="220" t="s">
        <v>334</v>
      </c>
      <c r="D223" s="220" t="s">
        <v>167</v>
      </c>
      <c r="E223" s="221" t="s">
        <v>248</v>
      </c>
      <c r="F223" s="222" t="s">
        <v>249</v>
      </c>
      <c r="G223" s="223" t="s">
        <v>219</v>
      </c>
      <c r="H223" s="224">
        <v>16.170000000000002</v>
      </c>
      <c r="I223" s="225"/>
      <c r="J223" s="226">
        <f>ROUND(I223*H223,2)</f>
        <v>0</v>
      </c>
      <c r="K223" s="222" t="s">
        <v>171</v>
      </c>
      <c r="L223" s="44"/>
      <c r="M223" s="227" t="s">
        <v>19</v>
      </c>
      <c r="N223" s="228" t="s">
        <v>47</v>
      </c>
      <c r="O223" s="84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AR223" s="231" t="s">
        <v>172</v>
      </c>
      <c r="AT223" s="231" t="s">
        <v>167</v>
      </c>
      <c r="AU223" s="231" t="s">
        <v>85</v>
      </c>
      <c r="AY223" s="18" t="s">
        <v>165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8" t="s">
        <v>83</v>
      </c>
      <c r="BK223" s="232">
        <f>ROUND(I223*H223,2)</f>
        <v>0</v>
      </c>
      <c r="BL223" s="18" t="s">
        <v>172</v>
      </c>
      <c r="BM223" s="231" t="s">
        <v>1237</v>
      </c>
    </row>
    <row r="224" s="1" customFormat="1">
      <c r="B224" s="39"/>
      <c r="C224" s="40"/>
      <c r="D224" s="233" t="s">
        <v>174</v>
      </c>
      <c r="E224" s="40"/>
      <c r="F224" s="234" t="s">
        <v>251</v>
      </c>
      <c r="G224" s="40"/>
      <c r="H224" s="40"/>
      <c r="I224" s="146"/>
      <c r="J224" s="40"/>
      <c r="K224" s="40"/>
      <c r="L224" s="44"/>
      <c r="M224" s="235"/>
      <c r="N224" s="84"/>
      <c r="O224" s="84"/>
      <c r="P224" s="84"/>
      <c r="Q224" s="84"/>
      <c r="R224" s="84"/>
      <c r="S224" s="84"/>
      <c r="T224" s="85"/>
      <c r="AT224" s="18" t="s">
        <v>174</v>
      </c>
      <c r="AU224" s="18" t="s">
        <v>85</v>
      </c>
    </row>
    <row r="225" s="12" customFormat="1">
      <c r="B225" s="236"/>
      <c r="C225" s="237"/>
      <c r="D225" s="233" t="s">
        <v>176</v>
      </c>
      <c r="E225" s="238" t="s">
        <v>19</v>
      </c>
      <c r="F225" s="239" t="s">
        <v>252</v>
      </c>
      <c r="G225" s="237"/>
      <c r="H225" s="238" t="s">
        <v>19</v>
      </c>
      <c r="I225" s="240"/>
      <c r="J225" s="237"/>
      <c r="K225" s="237"/>
      <c r="L225" s="241"/>
      <c r="M225" s="242"/>
      <c r="N225" s="243"/>
      <c r="O225" s="243"/>
      <c r="P225" s="243"/>
      <c r="Q225" s="243"/>
      <c r="R225" s="243"/>
      <c r="S225" s="243"/>
      <c r="T225" s="244"/>
      <c r="AT225" s="245" t="s">
        <v>176</v>
      </c>
      <c r="AU225" s="245" t="s">
        <v>85</v>
      </c>
      <c r="AV225" s="12" t="s">
        <v>83</v>
      </c>
      <c r="AW225" s="12" t="s">
        <v>37</v>
      </c>
      <c r="AX225" s="12" t="s">
        <v>76</v>
      </c>
      <c r="AY225" s="245" t="s">
        <v>165</v>
      </c>
    </row>
    <row r="226" s="13" customFormat="1">
      <c r="B226" s="246"/>
      <c r="C226" s="247"/>
      <c r="D226" s="233" t="s">
        <v>176</v>
      </c>
      <c r="E226" s="248" t="s">
        <v>19</v>
      </c>
      <c r="F226" s="249" t="s">
        <v>1236</v>
      </c>
      <c r="G226" s="247"/>
      <c r="H226" s="250">
        <v>16.170000000000002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AT226" s="256" t="s">
        <v>176</v>
      </c>
      <c r="AU226" s="256" t="s">
        <v>85</v>
      </c>
      <c r="AV226" s="13" t="s">
        <v>85</v>
      </c>
      <c r="AW226" s="13" t="s">
        <v>37</v>
      </c>
      <c r="AX226" s="13" t="s">
        <v>76</v>
      </c>
      <c r="AY226" s="256" t="s">
        <v>165</v>
      </c>
    </row>
    <row r="227" s="14" customFormat="1">
      <c r="B227" s="257"/>
      <c r="C227" s="258"/>
      <c r="D227" s="233" t="s">
        <v>176</v>
      </c>
      <c r="E227" s="259" t="s">
        <v>19</v>
      </c>
      <c r="F227" s="260" t="s">
        <v>181</v>
      </c>
      <c r="G227" s="258"/>
      <c r="H227" s="261">
        <v>16.170000000000002</v>
      </c>
      <c r="I227" s="262"/>
      <c r="J227" s="258"/>
      <c r="K227" s="258"/>
      <c r="L227" s="263"/>
      <c r="M227" s="264"/>
      <c r="N227" s="265"/>
      <c r="O227" s="265"/>
      <c r="P227" s="265"/>
      <c r="Q227" s="265"/>
      <c r="R227" s="265"/>
      <c r="S227" s="265"/>
      <c r="T227" s="266"/>
      <c r="AT227" s="267" t="s">
        <v>176</v>
      </c>
      <c r="AU227" s="267" t="s">
        <v>85</v>
      </c>
      <c r="AV227" s="14" t="s">
        <v>172</v>
      </c>
      <c r="AW227" s="14" t="s">
        <v>37</v>
      </c>
      <c r="AX227" s="14" t="s">
        <v>83</v>
      </c>
      <c r="AY227" s="267" t="s">
        <v>165</v>
      </c>
    </row>
    <row r="228" s="1" customFormat="1" ht="16.5" customHeight="1">
      <c r="B228" s="39"/>
      <c r="C228" s="220" t="s">
        <v>340</v>
      </c>
      <c r="D228" s="220" t="s">
        <v>167</v>
      </c>
      <c r="E228" s="221" t="s">
        <v>275</v>
      </c>
      <c r="F228" s="222" t="s">
        <v>276</v>
      </c>
      <c r="G228" s="223" t="s">
        <v>271</v>
      </c>
      <c r="H228" s="224">
        <v>29.106000000000002</v>
      </c>
      <c r="I228" s="225"/>
      <c r="J228" s="226">
        <f>ROUND(I228*H228,2)</f>
        <v>0</v>
      </c>
      <c r="K228" s="222" t="s">
        <v>171</v>
      </c>
      <c r="L228" s="44"/>
      <c r="M228" s="227" t="s">
        <v>19</v>
      </c>
      <c r="N228" s="228" t="s">
        <v>47</v>
      </c>
      <c r="O228" s="84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AR228" s="231" t="s">
        <v>172</v>
      </c>
      <c r="AT228" s="231" t="s">
        <v>167</v>
      </c>
      <c r="AU228" s="231" t="s">
        <v>85</v>
      </c>
      <c r="AY228" s="18" t="s">
        <v>165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8" t="s">
        <v>83</v>
      </c>
      <c r="BK228" s="232">
        <f>ROUND(I228*H228,2)</f>
        <v>0</v>
      </c>
      <c r="BL228" s="18" t="s">
        <v>172</v>
      </c>
      <c r="BM228" s="231" t="s">
        <v>1238</v>
      </c>
    </row>
    <row r="229" s="1" customFormat="1">
      <c r="B229" s="39"/>
      <c r="C229" s="40"/>
      <c r="D229" s="233" t="s">
        <v>174</v>
      </c>
      <c r="E229" s="40"/>
      <c r="F229" s="234" t="s">
        <v>278</v>
      </c>
      <c r="G229" s="40"/>
      <c r="H229" s="40"/>
      <c r="I229" s="146"/>
      <c r="J229" s="40"/>
      <c r="K229" s="40"/>
      <c r="L229" s="44"/>
      <c r="M229" s="235"/>
      <c r="N229" s="84"/>
      <c r="O229" s="84"/>
      <c r="P229" s="84"/>
      <c r="Q229" s="84"/>
      <c r="R229" s="84"/>
      <c r="S229" s="84"/>
      <c r="T229" s="85"/>
      <c r="AT229" s="18" t="s">
        <v>174</v>
      </c>
      <c r="AU229" s="18" t="s">
        <v>85</v>
      </c>
    </row>
    <row r="230" s="12" customFormat="1">
      <c r="B230" s="236"/>
      <c r="C230" s="237"/>
      <c r="D230" s="233" t="s">
        <v>176</v>
      </c>
      <c r="E230" s="238" t="s">
        <v>19</v>
      </c>
      <c r="F230" s="239" t="s">
        <v>279</v>
      </c>
      <c r="G230" s="237"/>
      <c r="H230" s="238" t="s">
        <v>19</v>
      </c>
      <c r="I230" s="240"/>
      <c r="J230" s="237"/>
      <c r="K230" s="237"/>
      <c r="L230" s="241"/>
      <c r="M230" s="242"/>
      <c r="N230" s="243"/>
      <c r="O230" s="243"/>
      <c r="P230" s="243"/>
      <c r="Q230" s="243"/>
      <c r="R230" s="243"/>
      <c r="S230" s="243"/>
      <c r="T230" s="244"/>
      <c r="AT230" s="245" t="s">
        <v>176</v>
      </c>
      <c r="AU230" s="245" t="s">
        <v>85</v>
      </c>
      <c r="AV230" s="12" t="s">
        <v>83</v>
      </c>
      <c r="AW230" s="12" t="s">
        <v>37</v>
      </c>
      <c r="AX230" s="12" t="s">
        <v>76</v>
      </c>
      <c r="AY230" s="245" t="s">
        <v>165</v>
      </c>
    </row>
    <row r="231" s="13" customFormat="1">
      <c r="B231" s="246"/>
      <c r="C231" s="247"/>
      <c r="D231" s="233" t="s">
        <v>176</v>
      </c>
      <c r="E231" s="248" t="s">
        <v>19</v>
      </c>
      <c r="F231" s="249" t="s">
        <v>1239</v>
      </c>
      <c r="G231" s="247"/>
      <c r="H231" s="250">
        <v>29.106000000000002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AT231" s="256" t="s">
        <v>176</v>
      </c>
      <c r="AU231" s="256" t="s">
        <v>85</v>
      </c>
      <c r="AV231" s="13" t="s">
        <v>85</v>
      </c>
      <c r="AW231" s="13" t="s">
        <v>37</v>
      </c>
      <c r="AX231" s="13" t="s">
        <v>76</v>
      </c>
      <c r="AY231" s="256" t="s">
        <v>165</v>
      </c>
    </row>
    <row r="232" s="14" customFormat="1">
      <c r="B232" s="257"/>
      <c r="C232" s="258"/>
      <c r="D232" s="233" t="s">
        <v>176</v>
      </c>
      <c r="E232" s="259" t="s">
        <v>19</v>
      </c>
      <c r="F232" s="260" t="s">
        <v>181</v>
      </c>
      <c r="G232" s="258"/>
      <c r="H232" s="261">
        <v>29.106000000000002</v>
      </c>
      <c r="I232" s="262"/>
      <c r="J232" s="258"/>
      <c r="K232" s="258"/>
      <c r="L232" s="263"/>
      <c r="M232" s="264"/>
      <c r="N232" s="265"/>
      <c r="O232" s="265"/>
      <c r="P232" s="265"/>
      <c r="Q232" s="265"/>
      <c r="R232" s="265"/>
      <c r="S232" s="265"/>
      <c r="T232" s="266"/>
      <c r="AT232" s="267" t="s">
        <v>176</v>
      </c>
      <c r="AU232" s="267" t="s">
        <v>85</v>
      </c>
      <c r="AV232" s="14" t="s">
        <v>172</v>
      </c>
      <c r="AW232" s="14" t="s">
        <v>37</v>
      </c>
      <c r="AX232" s="14" t="s">
        <v>83</v>
      </c>
      <c r="AY232" s="267" t="s">
        <v>165</v>
      </c>
    </row>
    <row r="233" s="1" customFormat="1" ht="16.5" customHeight="1">
      <c r="B233" s="39"/>
      <c r="C233" s="220" t="s">
        <v>346</v>
      </c>
      <c r="D233" s="220" t="s">
        <v>167</v>
      </c>
      <c r="E233" s="221" t="s">
        <v>761</v>
      </c>
      <c r="F233" s="222" t="s">
        <v>762</v>
      </c>
      <c r="G233" s="223" t="s">
        <v>219</v>
      </c>
      <c r="H233" s="224">
        <v>13.529999999999999</v>
      </c>
      <c r="I233" s="225"/>
      <c r="J233" s="226">
        <f>ROUND(I233*H233,2)</f>
        <v>0</v>
      </c>
      <c r="K233" s="222" t="s">
        <v>171</v>
      </c>
      <c r="L233" s="44"/>
      <c r="M233" s="227" t="s">
        <v>19</v>
      </c>
      <c r="N233" s="228" t="s">
        <v>47</v>
      </c>
      <c r="O233" s="84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AR233" s="231" t="s">
        <v>172</v>
      </c>
      <c r="AT233" s="231" t="s">
        <v>167</v>
      </c>
      <c r="AU233" s="231" t="s">
        <v>85</v>
      </c>
      <c r="AY233" s="18" t="s">
        <v>165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8" t="s">
        <v>83</v>
      </c>
      <c r="BK233" s="232">
        <f>ROUND(I233*H233,2)</f>
        <v>0</v>
      </c>
      <c r="BL233" s="18" t="s">
        <v>172</v>
      </c>
      <c r="BM233" s="231" t="s">
        <v>1240</v>
      </c>
    </row>
    <row r="234" s="1" customFormat="1">
      <c r="B234" s="39"/>
      <c r="C234" s="40"/>
      <c r="D234" s="233" t="s">
        <v>174</v>
      </c>
      <c r="E234" s="40"/>
      <c r="F234" s="234" t="s">
        <v>764</v>
      </c>
      <c r="G234" s="40"/>
      <c r="H234" s="40"/>
      <c r="I234" s="146"/>
      <c r="J234" s="40"/>
      <c r="K234" s="40"/>
      <c r="L234" s="44"/>
      <c r="M234" s="235"/>
      <c r="N234" s="84"/>
      <c r="O234" s="84"/>
      <c r="P234" s="84"/>
      <c r="Q234" s="84"/>
      <c r="R234" s="84"/>
      <c r="S234" s="84"/>
      <c r="T234" s="85"/>
      <c r="AT234" s="18" t="s">
        <v>174</v>
      </c>
      <c r="AU234" s="18" t="s">
        <v>85</v>
      </c>
    </row>
    <row r="235" s="12" customFormat="1">
      <c r="B235" s="236"/>
      <c r="C235" s="237"/>
      <c r="D235" s="233" t="s">
        <v>176</v>
      </c>
      <c r="E235" s="238" t="s">
        <v>19</v>
      </c>
      <c r="F235" s="239" t="s">
        <v>765</v>
      </c>
      <c r="G235" s="237"/>
      <c r="H235" s="238" t="s">
        <v>19</v>
      </c>
      <c r="I235" s="240"/>
      <c r="J235" s="237"/>
      <c r="K235" s="237"/>
      <c r="L235" s="241"/>
      <c r="M235" s="242"/>
      <c r="N235" s="243"/>
      <c r="O235" s="243"/>
      <c r="P235" s="243"/>
      <c r="Q235" s="243"/>
      <c r="R235" s="243"/>
      <c r="S235" s="243"/>
      <c r="T235" s="244"/>
      <c r="AT235" s="245" t="s">
        <v>176</v>
      </c>
      <c r="AU235" s="245" t="s">
        <v>85</v>
      </c>
      <c r="AV235" s="12" t="s">
        <v>83</v>
      </c>
      <c r="AW235" s="12" t="s">
        <v>37</v>
      </c>
      <c r="AX235" s="12" t="s">
        <v>76</v>
      </c>
      <c r="AY235" s="245" t="s">
        <v>165</v>
      </c>
    </row>
    <row r="236" s="13" customFormat="1">
      <c r="B236" s="246"/>
      <c r="C236" s="247"/>
      <c r="D236" s="233" t="s">
        <v>176</v>
      </c>
      <c r="E236" s="248" t="s">
        <v>19</v>
      </c>
      <c r="F236" s="249" t="s">
        <v>1236</v>
      </c>
      <c r="G236" s="247"/>
      <c r="H236" s="250">
        <v>16.170000000000002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AT236" s="256" t="s">
        <v>176</v>
      </c>
      <c r="AU236" s="256" t="s">
        <v>85</v>
      </c>
      <c r="AV236" s="13" t="s">
        <v>85</v>
      </c>
      <c r="AW236" s="13" t="s">
        <v>37</v>
      </c>
      <c r="AX236" s="13" t="s">
        <v>76</v>
      </c>
      <c r="AY236" s="256" t="s">
        <v>165</v>
      </c>
    </row>
    <row r="237" s="12" customFormat="1">
      <c r="B237" s="236"/>
      <c r="C237" s="237"/>
      <c r="D237" s="233" t="s">
        <v>176</v>
      </c>
      <c r="E237" s="238" t="s">
        <v>19</v>
      </c>
      <c r="F237" s="239" t="s">
        <v>766</v>
      </c>
      <c r="G237" s="237"/>
      <c r="H237" s="238" t="s">
        <v>19</v>
      </c>
      <c r="I237" s="240"/>
      <c r="J237" s="237"/>
      <c r="K237" s="237"/>
      <c r="L237" s="241"/>
      <c r="M237" s="242"/>
      <c r="N237" s="243"/>
      <c r="O237" s="243"/>
      <c r="P237" s="243"/>
      <c r="Q237" s="243"/>
      <c r="R237" s="243"/>
      <c r="S237" s="243"/>
      <c r="T237" s="244"/>
      <c r="AT237" s="245" t="s">
        <v>176</v>
      </c>
      <c r="AU237" s="245" t="s">
        <v>85</v>
      </c>
      <c r="AV237" s="12" t="s">
        <v>83</v>
      </c>
      <c r="AW237" s="12" t="s">
        <v>37</v>
      </c>
      <c r="AX237" s="12" t="s">
        <v>76</v>
      </c>
      <c r="AY237" s="245" t="s">
        <v>165</v>
      </c>
    </row>
    <row r="238" s="13" customFormat="1">
      <c r="B238" s="246"/>
      <c r="C238" s="247"/>
      <c r="D238" s="233" t="s">
        <v>176</v>
      </c>
      <c r="E238" s="248" t="s">
        <v>19</v>
      </c>
      <c r="F238" s="249" t="s">
        <v>1241</v>
      </c>
      <c r="G238" s="247"/>
      <c r="H238" s="250">
        <v>-2.6400000000000001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AT238" s="256" t="s">
        <v>176</v>
      </c>
      <c r="AU238" s="256" t="s">
        <v>85</v>
      </c>
      <c r="AV238" s="13" t="s">
        <v>85</v>
      </c>
      <c r="AW238" s="13" t="s">
        <v>37</v>
      </c>
      <c r="AX238" s="13" t="s">
        <v>76</v>
      </c>
      <c r="AY238" s="256" t="s">
        <v>165</v>
      </c>
    </row>
    <row r="239" s="14" customFormat="1">
      <c r="B239" s="257"/>
      <c r="C239" s="258"/>
      <c r="D239" s="233" t="s">
        <v>176</v>
      </c>
      <c r="E239" s="259" t="s">
        <v>19</v>
      </c>
      <c r="F239" s="260" t="s">
        <v>181</v>
      </c>
      <c r="G239" s="258"/>
      <c r="H239" s="261">
        <v>13.529999999999999</v>
      </c>
      <c r="I239" s="262"/>
      <c r="J239" s="258"/>
      <c r="K239" s="258"/>
      <c r="L239" s="263"/>
      <c r="M239" s="264"/>
      <c r="N239" s="265"/>
      <c r="O239" s="265"/>
      <c r="P239" s="265"/>
      <c r="Q239" s="265"/>
      <c r="R239" s="265"/>
      <c r="S239" s="265"/>
      <c r="T239" s="266"/>
      <c r="AT239" s="267" t="s">
        <v>176</v>
      </c>
      <c r="AU239" s="267" t="s">
        <v>85</v>
      </c>
      <c r="AV239" s="14" t="s">
        <v>172</v>
      </c>
      <c r="AW239" s="14" t="s">
        <v>37</v>
      </c>
      <c r="AX239" s="14" t="s">
        <v>83</v>
      </c>
      <c r="AY239" s="267" t="s">
        <v>165</v>
      </c>
    </row>
    <row r="240" s="1" customFormat="1" ht="16.5" customHeight="1">
      <c r="B240" s="39"/>
      <c r="C240" s="268" t="s">
        <v>352</v>
      </c>
      <c r="D240" s="268" t="s">
        <v>268</v>
      </c>
      <c r="E240" s="269" t="s">
        <v>768</v>
      </c>
      <c r="F240" s="270" t="s">
        <v>270</v>
      </c>
      <c r="G240" s="271" t="s">
        <v>271</v>
      </c>
      <c r="H240" s="272">
        <v>27.059999999999999</v>
      </c>
      <c r="I240" s="273"/>
      <c r="J240" s="274">
        <f>ROUND(I240*H240,2)</f>
        <v>0</v>
      </c>
      <c r="K240" s="270" t="s">
        <v>171</v>
      </c>
      <c r="L240" s="275"/>
      <c r="M240" s="276" t="s">
        <v>19</v>
      </c>
      <c r="N240" s="277" t="s">
        <v>47</v>
      </c>
      <c r="O240" s="84"/>
      <c r="P240" s="229">
        <f>O240*H240</f>
        <v>0</v>
      </c>
      <c r="Q240" s="229">
        <v>1</v>
      </c>
      <c r="R240" s="229">
        <f>Q240*H240</f>
        <v>27.059999999999999</v>
      </c>
      <c r="S240" s="229">
        <v>0</v>
      </c>
      <c r="T240" s="230">
        <f>S240*H240</f>
        <v>0</v>
      </c>
      <c r="AR240" s="231" t="s">
        <v>590</v>
      </c>
      <c r="AT240" s="231" t="s">
        <v>268</v>
      </c>
      <c r="AU240" s="231" t="s">
        <v>85</v>
      </c>
      <c r="AY240" s="18" t="s">
        <v>165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8" t="s">
        <v>83</v>
      </c>
      <c r="BK240" s="232">
        <f>ROUND(I240*H240,2)</f>
        <v>0</v>
      </c>
      <c r="BL240" s="18" t="s">
        <v>590</v>
      </c>
      <c r="BM240" s="231" t="s">
        <v>1242</v>
      </c>
    </row>
    <row r="241" s="1" customFormat="1">
      <c r="B241" s="39"/>
      <c r="C241" s="40"/>
      <c r="D241" s="233" t="s">
        <v>174</v>
      </c>
      <c r="E241" s="40"/>
      <c r="F241" s="234" t="s">
        <v>270</v>
      </c>
      <c r="G241" s="40"/>
      <c r="H241" s="40"/>
      <c r="I241" s="146"/>
      <c r="J241" s="40"/>
      <c r="K241" s="40"/>
      <c r="L241" s="44"/>
      <c r="M241" s="235"/>
      <c r="N241" s="84"/>
      <c r="O241" s="84"/>
      <c r="P241" s="84"/>
      <c r="Q241" s="84"/>
      <c r="R241" s="84"/>
      <c r="S241" s="84"/>
      <c r="T241" s="85"/>
      <c r="AT241" s="18" t="s">
        <v>174</v>
      </c>
      <c r="AU241" s="18" t="s">
        <v>85</v>
      </c>
    </row>
    <row r="242" s="12" customFormat="1">
      <c r="B242" s="236"/>
      <c r="C242" s="237"/>
      <c r="D242" s="233" t="s">
        <v>176</v>
      </c>
      <c r="E242" s="238" t="s">
        <v>19</v>
      </c>
      <c r="F242" s="239" t="s">
        <v>770</v>
      </c>
      <c r="G242" s="237"/>
      <c r="H242" s="238" t="s">
        <v>19</v>
      </c>
      <c r="I242" s="240"/>
      <c r="J242" s="237"/>
      <c r="K242" s="237"/>
      <c r="L242" s="241"/>
      <c r="M242" s="242"/>
      <c r="N242" s="243"/>
      <c r="O242" s="243"/>
      <c r="P242" s="243"/>
      <c r="Q242" s="243"/>
      <c r="R242" s="243"/>
      <c r="S242" s="243"/>
      <c r="T242" s="244"/>
      <c r="AT242" s="245" t="s">
        <v>176</v>
      </c>
      <c r="AU242" s="245" t="s">
        <v>85</v>
      </c>
      <c r="AV242" s="12" t="s">
        <v>83</v>
      </c>
      <c r="AW242" s="12" t="s">
        <v>37</v>
      </c>
      <c r="AX242" s="12" t="s">
        <v>76</v>
      </c>
      <c r="AY242" s="245" t="s">
        <v>165</v>
      </c>
    </row>
    <row r="243" s="13" customFormat="1">
      <c r="B243" s="246"/>
      <c r="C243" s="247"/>
      <c r="D243" s="233" t="s">
        <v>176</v>
      </c>
      <c r="E243" s="248" t="s">
        <v>19</v>
      </c>
      <c r="F243" s="249" t="s">
        <v>1243</v>
      </c>
      <c r="G243" s="247"/>
      <c r="H243" s="250">
        <v>27.059999999999999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AT243" s="256" t="s">
        <v>176</v>
      </c>
      <c r="AU243" s="256" t="s">
        <v>85</v>
      </c>
      <c r="AV243" s="13" t="s">
        <v>85</v>
      </c>
      <c r="AW243" s="13" t="s">
        <v>37</v>
      </c>
      <c r="AX243" s="13" t="s">
        <v>76</v>
      </c>
      <c r="AY243" s="256" t="s">
        <v>165</v>
      </c>
    </row>
    <row r="244" s="14" customFormat="1">
      <c r="B244" s="257"/>
      <c r="C244" s="258"/>
      <c r="D244" s="233" t="s">
        <v>176</v>
      </c>
      <c r="E244" s="259" t="s">
        <v>19</v>
      </c>
      <c r="F244" s="260" t="s">
        <v>181</v>
      </c>
      <c r="G244" s="258"/>
      <c r="H244" s="261">
        <v>27.059999999999999</v>
      </c>
      <c r="I244" s="262"/>
      <c r="J244" s="258"/>
      <c r="K244" s="258"/>
      <c r="L244" s="263"/>
      <c r="M244" s="264"/>
      <c r="N244" s="265"/>
      <c r="O244" s="265"/>
      <c r="P244" s="265"/>
      <c r="Q244" s="265"/>
      <c r="R244" s="265"/>
      <c r="S244" s="265"/>
      <c r="T244" s="266"/>
      <c r="AT244" s="267" t="s">
        <v>176</v>
      </c>
      <c r="AU244" s="267" t="s">
        <v>85</v>
      </c>
      <c r="AV244" s="14" t="s">
        <v>172</v>
      </c>
      <c r="AW244" s="14" t="s">
        <v>37</v>
      </c>
      <c r="AX244" s="14" t="s">
        <v>83</v>
      </c>
      <c r="AY244" s="267" t="s">
        <v>165</v>
      </c>
    </row>
    <row r="245" s="1" customFormat="1" ht="16.5" customHeight="1">
      <c r="B245" s="39"/>
      <c r="C245" s="220" t="s">
        <v>358</v>
      </c>
      <c r="D245" s="220" t="s">
        <v>167</v>
      </c>
      <c r="E245" s="221" t="s">
        <v>772</v>
      </c>
      <c r="F245" s="222" t="s">
        <v>773</v>
      </c>
      <c r="G245" s="223" t="s">
        <v>219</v>
      </c>
      <c r="H245" s="224">
        <v>2.2000000000000002</v>
      </c>
      <c r="I245" s="225"/>
      <c r="J245" s="226">
        <f>ROUND(I245*H245,2)</f>
        <v>0</v>
      </c>
      <c r="K245" s="222" t="s">
        <v>171</v>
      </c>
      <c r="L245" s="44"/>
      <c r="M245" s="227" t="s">
        <v>19</v>
      </c>
      <c r="N245" s="228" t="s">
        <v>47</v>
      </c>
      <c r="O245" s="84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AR245" s="231" t="s">
        <v>172</v>
      </c>
      <c r="AT245" s="231" t="s">
        <v>167</v>
      </c>
      <c r="AU245" s="231" t="s">
        <v>85</v>
      </c>
      <c r="AY245" s="18" t="s">
        <v>165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8" t="s">
        <v>83</v>
      </c>
      <c r="BK245" s="232">
        <f>ROUND(I245*H245,2)</f>
        <v>0</v>
      </c>
      <c r="BL245" s="18" t="s">
        <v>172</v>
      </c>
      <c r="BM245" s="231" t="s">
        <v>1244</v>
      </c>
    </row>
    <row r="246" s="1" customFormat="1">
      <c r="B246" s="39"/>
      <c r="C246" s="40"/>
      <c r="D246" s="233" t="s">
        <v>174</v>
      </c>
      <c r="E246" s="40"/>
      <c r="F246" s="234" t="s">
        <v>775</v>
      </c>
      <c r="G246" s="40"/>
      <c r="H246" s="40"/>
      <c r="I246" s="146"/>
      <c r="J246" s="40"/>
      <c r="K246" s="40"/>
      <c r="L246" s="44"/>
      <c r="M246" s="235"/>
      <c r="N246" s="84"/>
      <c r="O246" s="84"/>
      <c r="P246" s="84"/>
      <c r="Q246" s="84"/>
      <c r="R246" s="84"/>
      <c r="S246" s="84"/>
      <c r="T246" s="85"/>
      <c r="AT246" s="18" t="s">
        <v>174</v>
      </c>
      <c r="AU246" s="18" t="s">
        <v>85</v>
      </c>
    </row>
    <row r="247" s="12" customFormat="1">
      <c r="B247" s="236"/>
      <c r="C247" s="237"/>
      <c r="D247" s="233" t="s">
        <v>176</v>
      </c>
      <c r="E247" s="238" t="s">
        <v>19</v>
      </c>
      <c r="F247" s="239" t="s">
        <v>776</v>
      </c>
      <c r="G247" s="237"/>
      <c r="H247" s="238" t="s">
        <v>19</v>
      </c>
      <c r="I247" s="240"/>
      <c r="J247" s="237"/>
      <c r="K247" s="237"/>
      <c r="L247" s="241"/>
      <c r="M247" s="242"/>
      <c r="N247" s="243"/>
      <c r="O247" s="243"/>
      <c r="P247" s="243"/>
      <c r="Q247" s="243"/>
      <c r="R247" s="243"/>
      <c r="S247" s="243"/>
      <c r="T247" s="244"/>
      <c r="AT247" s="245" t="s">
        <v>176</v>
      </c>
      <c r="AU247" s="245" t="s">
        <v>85</v>
      </c>
      <c r="AV247" s="12" t="s">
        <v>83</v>
      </c>
      <c r="AW247" s="12" t="s">
        <v>37</v>
      </c>
      <c r="AX247" s="12" t="s">
        <v>76</v>
      </c>
      <c r="AY247" s="245" t="s">
        <v>165</v>
      </c>
    </row>
    <row r="248" s="13" customFormat="1">
      <c r="B248" s="246"/>
      <c r="C248" s="247"/>
      <c r="D248" s="233" t="s">
        <v>176</v>
      </c>
      <c r="E248" s="248" t="s">
        <v>19</v>
      </c>
      <c r="F248" s="249" t="s">
        <v>1245</v>
      </c>
      <c r="G248" s="247"/>
      <c r="H248" s="250">
        <v>2.2000000000000002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AT248" s="256" t="s">
        <v>176</v>
      </c>
      <c r="AU248" s="256" t="s">
        <v>85</v>
      </c>
      <c r="AV248" s="13" t="s">
        <v>85</v>
      </c>
      <c r="AW248" s="13" t="s">
        <v>37</v>
      </c>
      <c r="AX248" s="13" t="s">
        <v>76</v>
      </c>
      <c r="AY248" s="256" t="s">
        <v>165</v>
      </c>
    </row>
    <row r="249" s="14" customFormat="1">
      <c r="B249" s="257"/>
      <c r="C249" s="258"/>
      <c r="D249" s="233" t="s">
        <v>176</v>
      </c>
      <c r="E249" s="259" t="s">
        <v>19</v>
      </c>
      <c r="F249" s="260" t="s">
        <v>181</v>
      </c>
      <c r="G249" s="258"/>
      <c r="H249" s="261">
        <v>2.2000000000000002</v>
      </c>
      <c r="I249" s="262"/>
      <c r="J249" s="258"/>
      <c r="K249" s="258"/>
      <c r="L249" s="263"/>
      <c r="M249" s="264"/>
      <c r="N249" s="265"/>
      <c r="O249" s="265"/>
      <c r="P249" s="265"/>
      <c r="Q249" s="265"/>
      <c r="R249" s="265"/>
      <c r="S249" s="265"/>
      <c r="T249" s="266"/>
      <c r="AT249" s="267" t="s">
        <v>176</v>
      </c>
      <c r="AU249" s="267" t="s">
        <v>85</v>
      </c>
      <c r="AV249" s="14" t="s">
        <v>172</v>
      </c>
      <c r="AW249" s="14" t="s">
        <v>37</v>
      </c>
      <c r="AX249" s="14" t="s">
        <v>83</v>
      </c>
      <c r="AY249" s="267" t="s">
        <v>165</v>
      </c>
    </row>
    <row r="250" s="1" customFormat="1" ht="16.5" customHeight="1">
      <c r="B250" s="39"/>
      <c r="C250" s="268" t="s">
        <v>364</v>
      </c>
      <c r="D250" s="268" t="s">
        <v>268</v>
      </c>
      <c r="E250" s="269" t="s">
        <v>778</v>
      </c>
      <c r="F250" s="270" t="s">
        <v>779</v>
      </c>
      <c r="G250" s="271" t="s">
        <v>271</v>
      </c>
      <c r="H250" s="272">
        <v>4.29</v>
      </c>
      <c r="I250" s="273"/>
      <c r="J250" s="274">
        <f>ROUND(I250*H250,2)</f>
        <v>0</v>
      </c>
      <c r="K250" s="270" t="s">
        <v>171</v>
      </c>
      <c r="L250" s="275"/>
      <c r="M250" s="276" t="s">
        <v>19</v>
      </c>
      <c r="N250" s="277" t="s">
        <v>47</v>
      </c>
      <c r="O250" s="84"/>
      <c r="P250" s="229">
        <f>O250*H250</f>
        <v>0</v>
      </c>
      <c r="Q250" s="229">
        <v>1</v>
      </c>
      <c r="R250" s="229">
        <f>Q250*H250</f>
        <v>4.29</v>
      </c>
      <c r="S250" s="229">
        <v>0</v>
      </c>
      <c r="T250" s="230">
        <f>S250*H250</f>
        <v>0</v>
      </c>
      <c r="AR250" s="231" t="s">
        <v>590</v>
      </c>
      <c r="AT250" s="231" t="s">
        <v>268</v>
      </c>
      <c r="AU250" s="231" t="s">
        <v>85</v>
      </c>
      <c r="AY250" s="18" t="s">
        <v>165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8" t="s">
        <v>83</v>
      </c>
      <c r="BK250" s="232">
        <f>ROUND(I250*H250,2)</f>
        <v>0</v>
      </c>
      <c r="BL250" s="18" t="s">
        <v>590</v>
      </c>
      <c r="BM250" s="231" t="s">
        <v>1246</v>
      </c>
    </row>
    <row r="251" s="1" customFormat="1">
      <c r="B251" s="39"/>
      <c r="C251" s="40"/>
      <c r="D251" s="233" t="s">
        <v>174</v>
      </c>
      <c r="E251" s="40"/>
      <c r="F251" s="234" t="s">
        <v>779</v>
      </c>
      <c r="G251" s="40"/>
      <c r="H251" s="40"/>
      <c r="I251" s="146"/>
      <c r="J251" s="40"/>
      <c r="K251" s="40"/>
      <c r="L251" s="44"/>
      <c r="M251" s="235"/>
      <c r="N251" s="84"/>
      <c r="O251" s="84"/>
      <c r="P251" s="84"/>
      <c r="Q251" s="84"/>
      <c r="R251" s="84"/>
      <c r="S251" s="84"/>
      <c r="T251" s="85"/>
      <c r="AT251" s="18" t="s">
        <v>174</v>
      </c>
      <c r="AU251" s="18" t="s">
        <v>85</v>
      </c>
    </row>
    <row r="252" s="12" customFormat="1">
      <c r="B252" s="236"/>
      <c r="C252" s="237"/>
      <c r="D252" s="233" t="s">
        <v>176</v>
      </c>
      <c r="E252" s="238" t="s">
        <v>19</v>
      </c>
      <c r="F252" s="239" t="s">
        <v>781</v>
      </c>
      <c r="G252" s="237"/>
      <c r="H252" s="238" t="s">
        <v>19</v>
      </c>
      <c r="I252" s="240"/>
      <c r="J252" s="237"/>
      <c r="K252" s="237"/>
      <c r="L252" s="241"/>
      <c r="M252" s="242"/>
      <c r="N252" s="243"/>
      <c r="O252" s="243"/>
      <c r="P252" s="243"/>
      <c r="Q252" s="243"/>
      <c r="R252" s="243"/>
      <c r="S252" s="243"/>
      <c r="T252" s="244"/>
      <c r="AT252" s="245" t="s">
        <v>176</v>
      </c>
      <c r="AU252" s="245" t="s">
        <v>85</v>
      </c>
      <c r="AV252" s="12" t="s">
        <v>83</v>
      </c>
      <c r="AW252" s="12" t="s">
        <v>37</v>
      </c>
      <c r="AX252" s="12" t="s">
        <v>76</v>
      </c>
      <c r="AY252" s="245" t="s">
        <v>165</v>
      </c>
    </row>
    <row r="253" s="13" customFormat="1">
      <c r="B253" s="246"/>
      <c r="C253" s="247"/>
      <c r="D253" s="233" t="s">
        <v>176</v>
      </c>
      <c r="E253" s="248" t="s">
        <v>19</v>
      </c>
      <c r="F253" s="249" t="s">
        <v>1247</v>
      </c>
      <c r="G253" s="247"/>
      <c r="H253" s="250">
        <v>4.29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AT253" s="256" t="s">
        <v>176</v>
      </c>
      <c r="AU253" s="256" t="s">
        <v>85</v>
      </c>
      <c r="AV253" s="13" t="s">
        <v>85</v>
      </c>
      <c r="AW253" s="13" t="s">
        <v>37</v>
      </c>
      <c r="AX253" s="13" t="s">
        <v>76</v>
      </c>
      <c r="AY253" s="256" t="s">
        <v>165</v>
      </c>
    </row>
    <row r="254" s="14" customFormat="1">
      <c r="B254" s="257"/>
      <c r="C254" s="258"/>
      <c r="D254" s="233" t="s">
        <v>176</v>
      </c>
      <c r="E254" s="259" t="s">
        <v>19</v>
      </c>
      <c r="F254" s="260" t="s">
        <v>181</v>
      </c>
      <c r="G254" s="258"/>
      <c r="H254" s="261">
        <v>4.29</v>
      </c>
      <c r="I254" s="262"/>
      <c r="J254" s="258"/>
      <c r="K254" s="258"/>
      <c r="L254" s="263"/>
      <c r="M254" s="264"/>
      <c r="N254" s="265"/>
      <c r="O254" s="265"/>
      <c r="P254" s="265"/>
      <c r="Q254" s="265"/>
      <c r="R254" s="265"/>
      <c r="S254" s="265"/>
      <c r="T254" s="266"/>
      <c r="AT254" s="267" t="s">
        <v>176</v>
      </c>
      <c r="AU254" s="267" t="s">
        <v>85</v>
      </c>
      <c r="AV254" s="14" t="s">
        <v>172</v>
      </c>
      <c r="AW254" s="14" t="s">
        <v>37</v>
      </c>
      <c r="AX254" s="14" t="s">
        <v>83</v>
      </c>
      <c r="AY254" s="267" t="s">
        <v>165</v>
      </c>
    </row>
    <row r="255" s="1" customFormat="1" ht="16.5" customHeight="1">
      <c r="B255" s="39"/>
      <c r="C255" s="220" t="s">
        <v>374</v>
      </c>
      <c r="D255" s="220" t="s">
        <v>167</v>
      </c>
      <c r="E255" s="221" t="s">
        <v>783</v>
      </c>
      <c r="F255" s="222" t="s">
        <v>784</v>
      </c>
      <c r="G255" s="223" t="s">
        <v>197</v>
      </c>
      <c r="H255" s="224">
        <v>4</v>
      </c>
      <c r="I255" s="225"/>
      <c r="J255" s="226">
        <f>ROUND(I255*H255,2)</f>
        <v>0</v>
      </c>
      <c r="K255" s="222" t="s">
        <v>171</v>
      </c>
      <c r="L255" s="44"/>
      <c r="M255" s="227" t="s">
        <v>19</v>
      </c>
      <c r="N255" s="228" t="s">
        <v>47</v>
      </c>
      <c r="O255" s="84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AR255" s="231" t="s">
        <v>172</v>
      </c>
      <c r="AT255" s="231" t="s">
        <v>167</v>
      </c>
      <c r="AU255" s="231" t="s">
        <v>85</v>
      </c>
      <c r="AY255" s="18" t="s">
        <v>165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8" t="s">
        <v>83</v>
      </c>
      <c r="BK255" s="232">
        <f>ROUND(I255*H255,2)</f>
        <v>0</v>
      </c>
      <c r="BL255" s="18" t="s">
        <v>172</v>
      </c>
      <c r="BM255" s="231" t="s">
        <v>1248</v>
      </c>
    </row>
    <row r="256" s="1" customFormat="1">
      <c r="B256" s="39"/>
      <c r="C256" s="40"/>
      <c r="D256" s="233" t="s">
        <v>174</v>
      </c>
      <c r="E256" s="40"/>
      <c r="F256" s="234" t="s">
        <v>786</v>
      </c>
      <c r="G256" s="40"/>
      <c r="H256" s="40"/>
      <c r="I256" s="146"/>
      <c r="J256" s="40"/>
      <c r="K256" s="40"/>
      <c r="L256" s="44"/>
      <c r="M256" s="235"/>
      <c r="N256" s="84"/>
      <c r="O256" s="84"/>
      <c r="P256" s="84"/>
      <c r="Q256" s="84"/>
      <c r="R256" s="84"/>
      <c r="S256" s="84"/>
      <c r="T256" s="85"/>
      <c r="AT256" s="18" t="s">
        <v>174</v>
      </c>
      <c r="AU256" s="18" t="s">
        <v>85</v>
      </c>
    </row>
    <row r="257" s="12" customFormat="1">
      <c r="B257" s="236"/>
      <c r="C257" s="237"/>
      <c r="D257" s="233" t="s">
        <v>176</v>
      </c>
      <c r="E257" s="238" t="s">
        <v>19</v>
      </c>
      <c r="F257" s="239" t="s">
        <v>787</v>
      </c>
      <c r="G257" s="237"/>
      <c r="H257" s="238" t="s">
        <v>19</v>
      </c>
      <c r="I257" s="240"/>
      <c r="J257" s="237"/>
      <c r="K257" s="237"/>
      <c r="L257" s="241"/>
      <c r="M257" s="242"/>
      <c r="N257" s="243"/>
      <c r="O257" s="243"/>
      <c r="P257" s="243"/>
      <c r="Q257" s="243"/>
      <c r="R257" s="243"/>
      <c r="S257" s="243"/>
      <c r="T257" s="244"/>
      <c r="AT257" s="245" t="s">
        <v>176</v>
      </c>
      <c r="AU257" s="245" t="s">
        <v>85</v>
      </c>
      <c r="AV257" s="12" t="s">
        <v>83</v>
      </c>
      <c r="AW257" s="12" t="s">
        <v>37</v>
      </c>
      <c r="AX257" s="12" t="s">
        <v>76</v>
      </c>
      <c r="AY257" s="245" t="s">
        <v>165</v>
      </c>
    </row>
    <row r="258" s="13" customFormat="1">
      <c r="B258" s="246"/>
      <c r="C258" s="247"/>
      <c r="D258" s="233" t="s">
        <v>176</v>
      </c>
      <c r="E258" s="248" t="s">
        <v>19</v>
      </c>
      <c r="F258" s="249" t="s">
        <v>1249</v>
      </c>
      <c r="G258" s="247"/>
      <c r="H258" s="250">
        <v>4</v>
      </c>
      <c r="I258" s="251"/>
      <c r="J258" s="247"/>
      <c r="K258" s="247"/>
      <c r="L258" s="252"/>
      <c r="M258" s="253"/>
      <c r="N258" s="254"/>
      <c r="O258" s="254"/>
      <c r="P258" s="254"/>
      <c r="Q258" s="254"/>
      <c r="R258" s="254"/>
      <c r="S258" s="254"/>
      <c r="T258" s="255"/>
      <c r="AT258" s="256" t="s">
        <v>176</v>
      </c>
      <c r="AU258" s="256" t="s">
        <v>85</v>
      </c>
      <c r="AV258" s="13" t="s">
        <v>85</v>
      </c>
      <c r="AW258" s="13" t="s">
        <v>37</v>
      </c>
      <c r="AX258" s="13" t="s">
        <v>76</v>
      </c>
      <c r="AY258" s="256" t="s">
        <v>165</v>
      </c>
    </row>
    <row r="259" s="14" customFormat="1">
      <c r="B259" s="257"/>
      <c r="C259" s="258"/>
      <c r="D259" s="233" t="s">
        <v>176</v>
      </c>
      <c r="E259" s="259" t="s">
        <v>19</v>
      </c>
      <c r="F259" s="260" t="s">
        <v>181</v>
      </c>
      <c r="G259" s="258"/>
      <c r="H259" s="261">
        <v>4</v>
      </c>
      <c r="I259" s="262"/>
      <c r="J259" s="258"/>
      <c r="K259" s="258"/>
      <c r="L259" s="263"/>
      <c r="M259" s="264"/>
      <c r="N259" s="265"/>
      <c r="O259" s="265"/>
      <c r="P259" s="265"/>
      <c r="Q259" s="265"/>
      <c r="R259" s="265"/>
      <c r="S259" s="265"/>
      <c r="T259" s="266"/>
      <c r="AT259" s="267" t="s">
        <v>176</v>
      </c>
      <c r="AU259" s="267" t="s">
        <v>85</v>
      </c>
      <c r="AV259" s="14" t="s">
        <v>172</v>
      </c>
      <c r="AW259" s="14" t="s">
        <v>37</v>
      </c>
      <c r="AX259" s="14" t="s">
        <v>83</v>
      </c>
      <c r="AY259" s="267" t="s">
        <v>165</v>
      </c>
    </row>
    <row r="260" s="1" customFormat="1" ht="16.5" customHeight="1">
      <c r="B260" s="39"/>
      <c r="C260" s="220" t="s">
        <v>380</v>
      </c>
      <c r="D260" s="220" t="s">
        <v>167</v>
      </c>
      <c r="E260" s="221" t="s">
        <v>789</v>
      </c>
      <c r="F260" s="222" t="s">
        <v>790</v>
      </c>
      <c r="G260" s="223" t="s">
        <v>219</v>
      </c>
      <c r="H260" s="224">
        <v>0.44</v>
      </c>
      <c r="I260" s="225"/>
      <c r="J260" s="226">
        <f>ROUND(I260*H260,2)</f>
        <v>0</v>
      </c>
      <c r="K260" s="222" t="s">
        <v>171</v>
      </c>
      <c r="L260" s="44"/>
      <c r="M260" s="227" t="s">
        <v>19</v>
      </c>
      <c r="N260" s="228" t="s">
        <v>47</v>
      </c>
      <c r="O260" s="84"/>
      <c r="P260" s="229">
        <f>O260*H260</f>
        <v>0</v>
      </c>
      <c r="Q260" s="229">
        <v>1.8907700000000001</v>
      </c>
      <c r="R260" s="229">
        <f>Q260*H260</f>
        <v>0.83193879999999998</v>
      </c>
      <c r="S260" s="229">
        <v>0</v>
      </c>
      <c r="T260" s="230">
        <f>S260*H260</f>
        <v>0</v>
      </c>
      <c r="AR260" s="231" t="s">
        <v>172</v>
      </c>
      <c r="AT260" s="231" t="s">
        <v>167</v>
      </c>
      <c r="AU260" s="231" t="s">
        <v>85</v>
      </c>
      <c r="AY260" s="18" t="s">
        <v>165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8" t="s">
        <v>83</v>
      </c>
      <c r="BK260" s="232">
        <f>ROUND(I260*H260,2)</f>
        <v>0</v>
      </c>
      <c r="BL260" s="18" t="s">
        <v>172</v>
      </c>
      <c r="BM260" s="231" t="s">
        <v>1250</v>
      </c>
    </row>
    <row r="261" s="1" customFormat="1">
      <c r="B261" s="39"/>
      <c r="C261" s="40"/>
      <c r="D261" s="233" t="s">
        <v>174</v>
      </c>
      <c r="E261" s="40"/>
      <c r="F261" s="234" t="s">
        <v>792</v>
      </c>
      <c r="G261" s="40"/>
      <c r="H261" s="40"/>
      <c r="I261" s="146"/>
      <c r="J261" s="40"/>
      <c r="K261" s="40"/>
      <c r="L261" s="44"/>
      <c r="M261" s="235"/>
      <c r="N261" s="84"/>
      <c r="O261" s="84"/>
      <c r="P261" s="84"/>
      <c r="Q261" s="84"/>
      <c r="R261" s="84"/>
      <c r="S261" s="84"/>
      <c r="T261" s="85"/>
      <c r="AT261" s="18" t="s">
        <v>174</v>
      </c>
      <c r="AU261" s="18" t="s">
        <v>85</v>
      </c>
    </row>
    <row r="262" s="12" customFormat="1">
      <c r="B262" s="236"/>
      <c r="C262" s="237"/>
      <c r="D262" s="233" t="s">
        <v>176</v>
      </c>
      <c r="E262" s="238" t="s">
        <v>19</v>
      </c>
      <c r="F262" s="239" t="s">
        <v>793</v>
      </c>
      <c r="G262" s="237"/>
      <c r="H262" s="238" t="s">
        <v>19</v>
      </c>
      <c r="I262" s="240"/>
      <c r="J262" s="237"/>
      <c r="K262" s="237"/>
      <c r="L262" s="241"/>
      <c r="M262" s="242"/>
      <c r="N262" s="243"/>
      <c r="O262" s="243"/>
      <c r="P262" s="243"/>
      <c r="Q262" s="243"/>
      <c r="R262" s="243"/>
      <c r="S262" s="243"/>
      <c r="T262" s="244"/>
      <c r="AT262" s="245" t="s">
        <v>176</v>
      </c>
      <c r="AU262" s="245" t="s">
        <v>85</v>
      </c>
      <c r="AV262" s="12" t="s">
        <v>83</v>
      </c>
      <c r="AW262" s="12" t="s">
        <v>37</v>
      </c>
      <c r="AX262" s="12" t="s">
        <v>76</v>
      </c>
      <c r="AY262" s="245" t="s">
        <v>165</v>
      </c>
    </row>
    <row r="263" s="13" customFormat="1">
      <c r="B263" s="246"/>
      <c r="C263" s="247"/>
      <c r="D263" s="233" t="s">
        <v>176</v>
      </c>
      <c r="E263" s="248" t="s">
        <v>19</v>
      </c>
      <c r="F263" s="249" t="s">
        <v>1251</v>
      </c>
      <c r="G263" s="247"/>
      <c r="H263" s="250">
        <v>0.44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AT263" s="256" t="s">
        <v>176</v>
      </c>
      <c r="AU263" s="256" t="s">
        <v>85</v>
      </c>
      <c r="AV263" s="13" t="s">
        <v>85</v>
      </c>
      <c r="AW263" s="13" t="s">
        <v>37</v>
      </c>
      <c r="AX263" s="13" t="s">
        <v>76</v>
      </c>
      <c r="AY263" s="256" t="s">
        <v>165</v>
      </c>
    </row>
    <row r="264" s="14" customFormat="1">
      <c r="B264" s="257"/>
      <c r="C264" s="258"/>
      <c r="D264" s="233" t="s">
        <v>176</v>
      </c>
      <c r="E264" s="259" t="s">
        <v>19</v>
      </c>
      <c r="F264" s="260" t="s">
        <v>181</v>
      </c>
      <c r="G264" s="258"/>
      <c r="H264" s="261">
        <v>0.44</v>
      </c>
      <c r="I264" s="262"/>
      <c r="J264" s="258"/>
      <c r="K264" s="258"/>
      <c r="L264" s="263"/>
      <c r="M264" s="264"/>
      <c r="N264" s="265"/>
      <c r="O264" s="265"/>
      <c r="P264" s="265"/>
      <c r="Q264" s="265"/>
      <c r="R264" s="265"/>
      <c r="S264" s="265"/>
      <c r="T264" s="266"/>
      <c r="AT264" s="267" t="s">
        <v>176</v>
      </c>
      <c r="AU264" s="267" t="s">
        <v>85</v>
      </c>
      <c r="AV264" s="14" t="s">
        <v>172</v>
      </c>
      <c r="AW264" s="14" t="s">
        <v>37</v>
      </c>
      <c r="AX264" s="14" t="s">
        <v>83</v>
      </c>
      <c r="AY264" s="267" t="s">
        <v>165</v>
      </c>
    </row>
    <row r="265" s="1" customFormat="1" ht="16.5" customHeight="1">
      <c r="B265" s="39"/>
      <c r="C265" s="220" t="s">
        <v>386</v>
      </c>
      <c r="D265" s="220" t="s">
        <v>167</v>
      </c>
      <c r="E265" s="221" t="s">
        <v>795</v>
      </c>
      <c r="F265" s="222" t="s">
        <v>796</v>
      </c>
      <c r="G265" s="223" t="s">
        <v>197</v>
      </c>
      <c r="H265" s="224">
        <v>4</v>
      </c>
      <c r="I265" s="225"/>
      <c r="J265" s="226">
        <f>ROUND(I265*H265,2)</f>
        <v>0</v>
      </c>
      <c r="K265" s="222" t="s">
        <v>171</v>
      </c>
      <c r="L265" s="44"/>
      <c r="M265" s="227" t="s">
        <v>19</v>
      </c>
      <c r="N265" s="228" t="s">
        <v>47</v>
      </c>
      <c r="O265" s="84"/>
      <c r="P265" s="229">
        <f>O265*H265</f>
        <v>0</v>
      </c>
      <c r="Q265" s="229">
        <v>1.0000000000000001E-05</v>
      </c>
      <c r="R265" s="229">
        <f>Q265*H265</f>
        <v>4.0000000000000003E-05</v>
      </c>
      <c r="S265" s="229">
        <v>0</v>
      </c>
      <c r="T265" s="230">
        <f>S265*H265</f>
        <v>0</v>
      </c>
      <c r="AR265" s="231" t="s">
        <v>172</v>
      </c>
      <c r="AT265" s="231" t="s">
        <v>167</v>
      </c>
      <c r="AU265" s="231" t="s">
        <v>85</v>
      </c>
      <c r="AY265" s="18" t="s">
        <v>165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8" t="s">
        <v>83</v>
      </c>
      <c r="BK265" s="232">
        <f>ROUND(I265*H265,2)</f>
        <v>0</v>
      </c>
      <c r="BL265" s="18" t="s">
        <v>172</v>
      </c>
      <c r="BM265" s="231" t="s">
        <v>1252</v>
      </c>
    </row>
    <row r="266" s="1" customFormat="1">
      <c r="B266" s="39"/>
      <c r="C266" s="40"/>
      <c r="D266" s="233" t="s">
        <v>174</v>
      </c>
      <c r="E266" s="40"/>
      <c r="F266" s="234" t="s">
        <v>798</v>
      </c>
      <c r="G266" s="40"/>
      <c r="H266" s="40"/>
      <c r="I266" s="146"/>
      <c r="J266" s="40"/>
      <c r="K266" s="40"/>
      <c r="L266" s="44"/>
      <c r="M266" s="235"/>
      <c r="N266" s="84"/>
      <c r="O266" s="84"/>
      <c r="P266" s="84"/>
      <c r="Q266" s="84"/>
      <c r="R266" s="84"/>
      <c r="S266" s="84"/>
      <c r="T266" s="85"/>
      <c r="AT266" s="18" t="s">
        <v>174</v>
      </c>
      <c r="AU266" s="18" t="s">
        <v>85</v>
      </c>
    </row>
    <row r="267" s="12" customFormat="1">
      <c r="B267" s="236"/>
      <c r="C267" s="237"/>
      <c r="D267" s="233" t="s">
        <v>176</v>
      </c>
      <c r="E267" s="238" t="s">
        <v>19</v>
      </c>
      <c r="F267" s="239" t="s">
        <v>1253</v>
      </c>
      <c r="G267" s="237"/>
      <c r="H267" s="238" t="s">
        <v>19</v>
      </c>
      <c r="I267" s="240"/>
      <c r="J267" s="237"/>
      <c r="K267" s="237"/>
      <c r="L267" s="241"/>
      <c r="M267" s="242"/>
      <c r="N267" s="243"/>
      <c r="O267" s="243"/>
      <c r="P267" s="243"/>
      <c r="Q267" s="243"/>
      <c r="R267" s="243"/>
      <c r="S267" s="243"/>
      <c r="T267" s="244"/>
      <c r="AT267" s="245" t="s">
        <v>176</v>
      </c>
      <c r="AU267" s="245" t="s">
        <v>85</v>
      </c>
      <c r="AV267" s="12" t="s">
        <v>83</v>
      </c>
      <c r="AW267" s="12" t="s">
        <v>37</v>
      </c>
      <c r="AX267" s="12" t="s">
        <v>76</v>
      </c>
      <c r="AY267" s="245" t="s">
        <v>165</v>
      </c>
    </row>
    <row r="268" s="13" customFormat="1">
      <c r="B268" s="246"/>
      <c r="C268" s="247"/>
      <c r="D268" s="233" t="s">
        <v>176</v>
      </c>
      <c r="E268" s="248" t="s">
        <v>19</v>
      </c>
      <c r="F268" s="249" t="s">
        <v>1249</v>
      </c>
      <c r="G268" s="247"/>
      <c r="H268" s="250">
        <v>4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AT268" s="256" t="s">
        <v>176</v>
      </c>
      <c r="AU268" s="256" t="s">
        <v>85</v>
      </c>
      <c r="AV268" s="13" t="s">
        <v>85</v>
      </c>
      <c r="AW268" s="13" t="s">
        <v>37</v>
      </c>
      <c r="AX268" s="13" t="s">
        <v>76</v>
      </c>
      <c r="AY268" s="256" t="s">
        <v>165</v>
      </c>
    </row>
    <row r="269" s="14" customFormat="1">
      <c r="B269" s="257"/>
      <c r="C269" s="258"/>
      <c r="D269" s="233" t="s">
        <v>176</v>
      </c>
      <c r="E269" s="259" t="s">
        <v>19</v>
      </c>
      <c r="F269" s="260" t="s">
        <v>181</v>
      </c>
      <c r="G269" s="258"/>
      <c r="H269" s="261">
        <v>4</v>
      </c>
      <c r="I269" s="262"/>
      <c r="J269" s="258"/>
      <c r="K269" s="258"/>
      <c r="L269" s="263"/>
      <c r="M269" s="264"/>
      <c r="N269" s="265"/>
      <c r="O269" s="265"/>
      <c r="P269" s="265"/>
      <c r="Q269" s="265"/>
      <c r="R269" s="265"/>
      <c r="S269" s="265"/>
      <c r="T269" s="266"/>
      <c r="AT269" s="267" t="s">
        <v>176</v>
      </c>
      <c r="AU269" s="267" t="s">
        <v>85</v>
      </c>
      <c r="AV269" s="14" t="s">
        <v>172</v>
      </c>
      <c r="AW269" s="14" t="s">
        <v>37</v>
      </c>
      <c r="AX269" s="14" t="s">
        <v>83</v>
      </c>
      <c r="AY269" s="267" t="s">
        <v>165</v>
      </c>
    </row>
    <row r="270" s="1" customFormat="1" ht="16.5" customHeight="1">
      <c r="B270" s="39"/>
      <c r="C270" s="268" t="s">
        <v>392</v>
      </c>
      <c r="D270" s="268" t="s">
        <v>268</v>
      </c>
      <c r="E270" s="269" t="s">
        <v>800</v>
      </c>
      <c r="F270" s="270" t="s">
        <v>801</v>
      </c>
      <c r="G270" s="271" t="s">
        <v>197</v>
      </c>
      <c r="H270" s="272">
        <v>4.1200000000000001</v>
      </c>
      <c r="I270" s="273"/>
      <c r="J270" s="274">
        <f>ROUND(I270*H270,2)</f>
        <v>0</v>
      </c>
      <c r="K270" s="270" t="s">
        <v>171</v>
      </c>
      <c r="L270" s="275"/>
      <c r="M270" s="276" t="s">
        <v>19</v>
      </c>
      <c r="N270" s="277" t="s">
        <v>47</v>
      </c>
      <c r="O270" s="84"/>
      <c r="P270" s="229">
        <f>O270*H270</f>
        <v>0</v>
      </c>
      <c r="Q270" s="229">
        <v>0.0026700000000000001</v>
      </c>
      <c r="R270" s="229">
        <f>Q270*H270</f>
        <v>0.011000400000000001</v>
      </c>
      <c r="S270" s="229">
        <v>0</v>
      </c>
      <c r="T270" s="230">
        <f>S270*H270</f>
        <v>0</v>
      </c>
      <c r="AR270" s="231" t="s">
        <v>590</v>
      </c>
      <c r="AT270" s="231" t="s">
        <v>268</v>
      </c>
      <c r="AU270" s="231" t="s">
        <v>85</v>
      </c>
      <c r="AY270" s="18" t="s">
        <v>165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8" t="s">
        <v>83</v>
      </c>
      <c r="BK270" s="232">
        <f>ROUND(I270*H270,2)</f>
        <v>0</v>
      </c>
      <c r="BL270" s="18" t="s">
        <v>590</v>
      </c>
      <c r="BM270" s="231" t="s">
        <v>1254</v>
      </c>
    </row>
    <row r="271" s="1" customFormat="1">
      <c r="B271" s="39"/>
      <c r="C271" s="40"/>
      <c r="D271" s="233" t="s">
        <v>174</v>
      </c>
      <c r="E271" s="40"/>
      <c r="F271" s="234" t="s">
        <v>801</v>
      </c>
      <c r="G271" s="40"/>
      <c r="H271" s="40"/>
      <c r="I271" s="146"/>
      <c r="J271" s="40"/>
      <c r="K271" s="40"/>
      <c r="L271" s="44"/>
      <c r="M271" s="235"/>
      <c r="N271" s="84"/>
      <c r="O271" s="84"/>
      <c r="P271" s="84"/>
      <c r="Q271" s="84"/>
      <c r="R271" s="84"/>
      <c r="S271" s="84"/>
      <c r="T271" s="85"/>
      <c r="AT271" s="18" t="s">
        <v>174</v>
      </c>
      <c r="AU271" s="18" t="s">
        <v>85</v>
      </c>
    </row>
    <row r="272" s="12" customFormat="1">
      <c r="B272" s="236"/>
      <c r="C272" s="237"/>
      <c r="D272" s="233" t="s">
        <v>176</v>
      </c>
      <c r="E272" s="238" t="s">
        <v>19</v>
      </c>
      <c r="F272" s="239" t="s">
        <v>1255</v>
      </c>
      <c r="G272" s="237"/>
      <c r="H272" s="238" t="s">
        <v>19</v>
      </c>
      <c r="I272" s="240"/>
      <c r="J272" s="237"/>
      <c r="K272" s="237"/>
      <c r="L272" s="241"/>
      <c r="M272" s="242"/>
      <c r="N272" s="243"/>
      <c r="O272" s="243"/>
      <c r="P272" s="243"/>
      <c r="Q272" s="243"/>
      <c r="R272" s="243"/>
      <c r="S272" s="243"/>
      <c r="T272" s="244"/>
      <c r="AT272" s="245" t="s">
        <v>176</v>
      </c>
      <c r="AU272" s="245" t="s">
        <v>85</v>
      </c>
      <c r="AV272" s="12" t="s">
        <v>83</v>
      </c>
      <c r="AW272" s="12" t="s">
        <v>37</v>
      </c>
      <c r="AX272" s="12" t="s">
        <v>76</v>
      </c>
      <c r="AY272" s="245" t="s">
        <v>165</v>
      </c>
    </row>
    <row r="273" s="13" customFormat="1">
      <c r="B273" s="246"/>
      <c r="C273" s="247"/>
      <c r="D273" s="233" t="s">
        <v>176</v>
      </c>
      <c r="E273" s="248" t="s">
        <v>19</v>
      </c>
      <c r="F273" s="249" t="s">
        <v>1256</v>
      </c>
      <c r="G273" s="247"/>
      <c r="H273" s="250">
        <v>4.1200000000000001</v>
      </c>
      <c r="I273" s="251"/>
      <c r="J273" s="247"/>
      <c r="K273" s="247"/>
      <c r="L273" s="252"/>
      <c r="M273" s="253"/>
      <c r="N273" s="254"/>
      <c r="O273" s="254"/>
      <c r="P273" s="254"/>
      <c r="Q273" s="254"/>
      <c r="R273" s="254"/>
      <c r="S273" s="254"/>
      <c r="T273" s="255"/>
      <c r="AT273" s="256" t="s">
        <v>176</v>
      </c>
      <c r="AU273" s="256" t="s">
        <v>85</v>
      </c>
      <c r="AV273" s="13" t="s">
        <v>85</v>
      </c>
      <c r="AW273" s="13" t="s">
        <v>37</v>
      </c>
      <c r="AX273" s="13" t="s">
        <v>76</v>
      </c>
      <c r="AY273" s="256" t="s">
        <v>165</v>
      </c>
    </row>
    <row r="274" s="14" customFormat="1">
      <c r="B274" s="257"/>
      <c r="C274" s="258"/>
      <c r="D274" s="233" t="s">
        <v>176</v>
      </c>
      <c r="E274" s="259" t="s">
        <v>19</v>
      </c>
      <c r="F274" s="260" t="s">
        <v>181</v>
      </c>
      <c r="G274" s="258"/>
      <c r="H274" s="261">
        <v>4.1200000000000001</v>
      </c>
      <c r="I274" s="262"/>
      <c r="J274" s="258"/>
      <c r="K274" s="258"/>
      <c r="L274" s="263"/>
      <c r="M274" s="264"/>
      <c r="N274" s="265"/>
      <c r="O274" s="265"/>
      <c r="P274" s="265"/>
      <c r="Q274" s="265"/>
      <c r="R274" s="265"/>
      <c r="S274" s="265"/>
      <c r="T274" s="266"/>
      <c r="AT274" s="267" t="s">
        <v>176</v>
      </c>
      <c r="AU274" s="267" t="s">
        <v>85</v>
      </c>
      <c r="AV274" s="14" t="s">
        <v>172</v>
      </c>
      <c r="AW274" s="14" t="s">
        <v>37</v>
      </c>
      <c r="AX274" s="14" t="s">
        <v>83</v>
      </c>
      <c r="AY274" s="267" t="s">
        <v>165</v>
      </c>
    </row>
    <row r="275" s="1" customFormat="1" ht="16.5" customHeight="1">
      <c r="B275" s="39"/>
      <c r="C275" s="220" t="s">
        <v>396</v>
      </c>
      <c r="D275" s="220" t="s">
        <v>167</v>
      </c>
      <c r="E275" s="221" t="s">
        <v>814</v>
      </c>
      <c r="F275" s="222" t="s">
        <v>815</v>
      </c>
      <c r="G275" s="223" t="s">
        <v>324</v>
      </c>
      <c r="H275" s="224">
        <v>2</v>
      </c>
      <c r="I275" s="225"/>
      <c r="J275" s="226">
        <f>ROUND(I275*H275,2)</f>
        <v>0</v>
      </c>
      <c r="K275" s="222" t="s">
        <v>171</v>
      </c>
      <c r="L275" s="44"/>
      <c r="M275" s="227" t="s">
        <v>19</v>
      </c>
      <c r="N275" s="228" t="s">
        <v>47</v>
      </c>
      <c r="O275" s="84"/>
      <c r="P275" s="229">
        <f>O275*H275</f>
        <v>0</v>
      </c>
      <c r="Q275" s="229">
        <v>6.9999999999999994E-05</v>
      </c>
      <c r="R275" s="229">
        <f>Q275*H275</f>
        <v>0.00013999999999999999</v>
      </c>
      <c r="S275" s="229">
        <v>0</v>
      </c>
      <c r="T275" s="230">
        <f>S275*H275</f>
        <v>0</v>
      </c>
      <c r="AR275" s="231" t="s">
        <v>172</v>
      </c>
      <c r="AT275" s="231" t="s">
        <v>167</v>
      </c>
      <c r="AU275" s="231" t="s">
        <v>85</v>
      </c>
      <c r="AY275" s="18" t="s">
        <v>165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8" t="s">
        <v>83</v>
      </c>
      <c r="BK275" s="232">
        <f>ROUND(I275*H275,2)</f>
        <v>0</v>
      </c>
      <c r="BL275" s="18" t="s">
        <v>172</v>
      </c>
      <c r="BM275" s="231" t="s">
        <v>1257</v>
      </c>
    </row>
    <row r="276" s="1" customFormat="1">
      <c r="B276" s="39"/>
      <c r="C276" s="40"/>
      <c r="D276" s="233" t="s">
        <v>174</v>
      </c>
      <c r="E276" s="40"/>
      <c r="F276" s="234" t="s">
        <v>817</v>
      </c>
      <c r="G276" s="40"/>
      <c r="H276" s="40"/>
      <c r="I276" s="146"/>
      <c r="J276" s="40"/>
      <c r="K276" s="40"/>
      <c r="L276" s="44"/>
      <c r="M276" s="235"/>
      <c r="N276" s="84"/>
      <c r="O276" s="84"/>
      <c r="P276" s="84"/>
      <c r="Q276" s="84"/>
      <c r="R276" s="84"/>
      <c r="S276" s="84"/>
      <c r="T276" s="85"/>
      <c r="AT276" s="18" t="s">
        <v>174</v>
      </c>
      <c r="AU276" s="18" t="s">
        <v>85</v>
      </c>
    </row>
    <row r="277" s="12" customFormat="1">
      <c r="B277" s="236"/>
      <c r="C277" s="237"/>
      <c r="D277" s="233" t="s">
        <v>176</v>
      </c>
      <c r="E277" s="238" t="s">
        <v>19</v>
      </c>
      <c r="F277" s="239" t="s">
        <v>1258</v>
      </c>
      <c r="G277" s="237"/>
      <c r="H277" s="238" t="s">
        <v>19</v>
      </c>
      <c r="I277" s="240"/>
      <c r="J277" s="237"/>
      <c r="K277" s="237"/>
      <c r="L277" s="241"/>
      <c r="M277" s="242"/>
      <c r="N277" s="243"/>
      <c r="O277" s="243"/>
      <c r="P277" s="243"/>
      <c r="Q277" s="243"/>
      <c r="R277" s="243"/>
      <c r="S277" s="243"/>
      <c r="T277" s="244"/>
      <c r="AT277" s="245" t="s">
        <v>176</v>
      </c>
      <c r="AU277" s="245" t="s">
        <v>85</v>
      </c>
      <c r="AV277" s="12" t="s">
        <v>83</v>
      </c>
      <c r="AW277" s="12" t="s">
        <v>37</v>
      </c>
      <c r="AX277" s="12" t="s">
        <v>76</v>
      </c>
      <c r="AY277" s="245" t="s">
        <v>165</v>
      </c>
    </row>
    <row r="278" s="13" customFormat="1">
      <c r="B278" s="246"/>
      <c r="C278" s="247"/>
      <c r="D278" s="233" t="s">
        <v>176</v>
      </c>
      <c r="E278" s="248" t="s">
        <v>19</v>
      </c>
      <c r="F278" s="249" t="s">
        <v>85</v>
      </c>
      <c r="G278" s="247"/>
      <c r="H278" s="250">
        <v>2</v>
      </c>
      <c r="I278" s="251"/>
      <c r="J278" s="247"/>
      <c r="K278" s="247"/>
      <c r="L278" s="252"/>
      <c r="M278" s="253"/>
      <c r="N278" s="254"/>
      <c r="O278" s="254"/>
      <c r="P278" s="254"/>
      <c r="Q278" s="254"/>
      <c r="R278" s="254"/>
      <c r="S278" s="254"/>
      <c r="T278" s="255"/>
      <c r="AT278" s="256" t="s">
        <v>176</v>
      </c>
      <c r="AU278" s="256" t="s">
        <v>85</v>
      </c>
      <c r="AV278" s="13" t="s">
        <v>85</v>
      </c>
      <c r="AW278" s="13" t="s">
        <v>37</v>
      </c>
      <c r="AX278" s="13" t="s">
        <v>76</v>
      </c>
      <c r="AY278" s="256" t="s">
        <v>165</v>
      </c>
    </row>
    <row r="279" s="14" customFormat="1">
      <c r="B279" s="257"/>
      <c r="C279" s="258"/>
      <c r="D279" s="233" t="s">
        <v>176</v>
      </c>
      <c r="E279" s="259" t="s">
        <v>19</v>
      </c>
      <c r="F279" s="260" t="s">
        <v>181</v>
      </c>
      <c r="G279" s="258"/>
      <c r="H279" s="261">
        <v>2</v>
      </c>
      <c r="I279" s="262"/>
      <c r="J279" s="258"/>
      <c r="K279" s="258"/>
      <c r="L279" s="263"/>
      <c r="M279" s="264"/>
      <c r="N279" s="265"/>
      <c r="O279" s="265"/>
      <c r="P279" s="265"/>
      <c r="Q279" s="265"/>
      <c r="R279" s="265"/>
      <c r="S279" s="265"/>
      <c r="T279" s="266"/>
      <c r="AT279" s="267" t="s">
        <v>176</v>
      </c>
      <c r="AU279" s="267" t="s">
        <v>85</v>
      </c>
      <c r="AV279" s="14" t="s">
        <v>172</v>
      </c>
      <c r="AW279" s="14" t="s">
        <v>37</v>
      </c>
      <c r="AX279" s="14" t="s">
        <v>83</v>
      </c>
      <c r="AY279" s="267" t="s">
        <v>165</v>
      </c>
    </row>
    <row r="280" s="1" customFormat="1" ht="16.5" customHeight="1">
      <c r="B280" s="39"/>
      <c r="C280" s="268" t="s">
        <v>403</v>
      </c>
      <c r="D280" s="268" t="s">
        <v>268</v>
      </c>
      <c r="E280" s="269" t="s">
        <v>819</v>
      </c>
      <c r="F280" s="270" t="s">
        <v>820</v>
      </c>
      <c r="G280" s="271" t="s">
        <v>324</v>
      </c>
      <c r="H280" s="272">
        <v>2</v>
      </c>
      <c r="I280" s="273"/>
      <c r="J280" s="274">
        <f>ROUND(I280*H280,2)</f>
        <v>0</v>
      </c>
      <c r="K280" s="270" t="s">
        <v>171</v>
      </c>
      <c r="L280" s="275"/>
      <c r="M280" s="276" t="s">
        <v>19</v>
      </c>
      <c r="N280" s="277" t="s">
        <v>47</v>
      </c>
      <c r="O280" s="84"/>
      <c r="P280" s="229">
        <f>O280*H280</f>
        <v>0</v>
      </c>
      <c r="Q280" s="229">
        <v>0.002</v>
      </c>
      <c r="R280" s="229">
        <f>Q280*H280</f>
        <v>0.0040000000000000001</v>
      </c>
      <c r="S280" s="229">
        <v>0</v>
      </c>
      <c r="T280" s="230">
        <f>S280*H280</f>
        <v>0</v>
      </c>
      <c r="AR280" s="231" t="s">
        <v>224</v>
      </c>
      <c r="AT280" s="231" t="s">
        <v>268</v>
      </c>
      <c r="AU280" s="231" t="s">
        <v>85</v>
      </c>
      <c r="AY280" s="18" t="s">
        <v>165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8" t="s">
        <v>83</v>
      </c>
      <c r="BK280" s="232">
        <f>ROUND(I280*H280,2)</f>
        <v>0</v>
      </c>
      <c r="BL280" s="18" t="s">
        <v>172</v>
      </c>
      <c r="BM280" s="231" t="s">
        <v>1259</v>
      </c>
    </row>
    <row r="281" s="1" customFormat="1">
      <c r="B281" s="39"/>
      <c r="C281" s="40"/>
      <c r="D281" s="233" t="s">
        <v>174</v>
      </c>
      <c r="E281" s="40"/>
      <c r="F281" s="234" t="s">
        <v>820</v>
      </c>
      <c r="G281" s="40"/>
      <c r="H281" s="40"/>
      <c r="I281" s="146"/>
      <c r="J281" s="40"/>
      <c r="K281" s="40"/>
      <c r="L281" s="44"/>
      <c r="M281" s="235"/>
      <c r="N281" s="84"/>
      <c r="O281" s="84"/>
      <c r="P281" s="84"/>
      <c r="Q281" s="84"/>
      <c r="R281" s="84"/>
      <c r="S281" s="84"/>
      <c r="T281" s="85"/>
      <c r="AT281" s="18" t="s">
        <v>174</v>
      </c>
      <c r="AU281" s="18" t="s">
        <v>85</v>
      </c>
    </row>
    <row r="282" s="12" customFormat="1">
      <c r="B282" s="236"/>
      <c r="C282" s="237"/>
      <c r="D282" s="233" t="s">
        <v>176</v>
      </c>
      <c r="E282" s="238" t="s">
        <v>19</v>
      </c>
      <c r="F282" s="239" t="s">
        <v>1260</v>
      </c>
      <c r="G282" s="237"/>
      <c r="H282" s="238" t="s">
        <v>19</v>
      </c>
      <c r="I282" s="240"/>
      <c r="J282" s="237"/>
      <c r="K282" s="237"/>
      <c r="L282" s="241"/>
      <c r="M282" s="242"/>
      <c r="N282" s="243"/>
      <c r="O282" s="243"/>
      <c r="P282" s="243"/>
      <c r="Q282" s="243"/>
      <c r="R282" s="243"/>
      <c r="S282" s="243"/>
      <c r="T282" s="244"/>
      <c r="AT282" s="245" t="s">
        <v>176</v>
      </c>
      <c r="AU282" s="245" t="s">
        <v>85</v>
      </c>
      <c r="AV282" s="12" t="s">
        <v>83</v>
      </c>
      <c r="AW282" s="12" t="s">
        <v>37</v>
      </c>
      <c r="AX282" s="12" t="s">
        <v>76</v>
      </c>
      <c r="AY282" s="245" t="s">
        <v>165</v>
      </c>
    </row>
    <row r="283" s="13" customFormat="1">
      <c r="B283" s="246"/>
      <c r="C283" s="247"/>
      <c r="D283" s="233" t="s">
        <v>176</v>
      </c>
      <c r="E283" s="248" t="s">
        <v>19</v>
      </c>
      <c r="F283" s="249" t="s">
        <v>85</v>
      </c>
      <c r="G283" s="247"/>
      <c r="H283" s="250">
        <v>2</v>
      </c>
      <c r="I283" s="251"/>
      <c r="J283" s="247"/>
      <c r="K283" s="247"/>
      <c r="L283" s="252"/>
      <c r="M283" s="253"/>
      <c r="N283" s="254"/>
      <c r="O283" s="254"/>
      <c r="P283" s="254"/>
      <c r="Q283" s="254"/>
      <c r="R283" s="254"/>
      <c r="S283" s="254"/>
      <c r="T283" s="255"/>
      <c r="AT283" s="256" t="s">
        <v>176</v>
      </c>
      <c r="AU283" s="256" t="s">
        <v>85</v>
      </c>
      <c r="AV283" s="13" t="s">
        <v>85</v>
      </c>
      <c r="AW283" s="13" t="s">
        <v>37</v>
      </c>
      <c r="AX283" s="13" t="s">
        <v>76</v>
      </c>
      <c r="AY283" s="256" t="s">
        <v>165</v>
      </c>
    </row>
    <row r="284" s="14" customFormat="1">
      <c r="B284" s="257"/>
      <c r="C284" s="258"/>
      <c r="D284" s="233" t="s">
        <v>176</v>
      </c>
      <c r="E284" s="259" t="s">
        <v>19</v>
      </c>
      <c r="F284" s="260" t="s">
        <v>181</v>
      </c>
      <c r="G284" s="258"/>
      <c r="H284" s="261">
        <v>2</v>
      </c>
      <c r="I284" s="262"/>
      <c r="J284" s="258"/>
      <c r="K284" s="258"/>
      <c r="L284" s="263"/>
      <c r="M284" s="264"/>
      <c r="N284" s="265"/>
      <c r="O284" s="265"/>
      <c r="P284" s="265"/>
      <c r="Q284" s="265"/>
      <c r="R284" s="265"/>
      <c r="S284" s="265"/>
      <c r="T284" s="266"/>
      <c r="AT284" s="267" t="s">
        <v>176</v>
      </c>
      <c r="AU284" s="267" t="s">
        <v>85</v>
      </c>
      <c r="AV284" s="14" t="s">
        <v>172</v>
      </c>
      <c r="AW284" s="14" t="s">
        <v>37</v>
      </c>
      <c r="AX284" s="14" t="s">
        <v>83</v>
      </c>
      <c r="AY284" s="267" t="s">
        <v>165</v>
      </c>
    </row>
    <row r="285" s="11" customFormat="1" ht="22.8" customHeight="1">
      <c r="B285" s="204"/>
      <c r="C285" s="205"/>
      <c r="D285" s="206" t="s">
        <v>75</v>
      </c>
      <c r="E285" s="218" t="s">
        <v>835</v>
      </c>
      <c r="F285" s="218" t="s">
        <v>836</v>
      </c>
      <c r="G285" s="205"/>
      <c r="H285" s="205"/>
      <c r="I285" s="208"/>
      <c r="J285" s="219">
        <f>BK285</f>
        <v>0</v>
      </c>
      <c r="K285" s="205"/>
      <c r="L285" s="210"/>
      <c r="M285" s="211"/>
      <c r="N285" s="212"/>
      <c r="O285" s="212"/>
      <c r="P285" s="213">
        <f>SUM(P286:P428)</f>
        <v>0</v>
      </c>
      <c r="Q285" s="212"/>
      <c r="R285" s="213">
        <f>SUM(R286:R428)</f>
        <v>34.098239749999983</v>
      </c>
      <c r="S285" s="212"/>
      <c r="T285" s="214">
        <f>SUM(T286:T428)</f>
        <v>0.28720000000000001</v>
      </c>
      <c r="AR285" s="215" t="s">
        <v>83</v>
      </c>
      <c r="AT285" s="216" t="s">
        <v>75</v>
      </c>
      <c r="AU285" s="216" t="s">
        <v>83</v>
      </c>
      <c r="AY285" s="215" t="s">
        <v>165</v>
      </c>
      <c r="BK285" s="217">
        <f>SUM(BK286:BK428)</f>
        <v>0</v>
      </c>
    </row>
    <row r="286" s="1" customFormat="1" ht="16.5" customHeight="1">
      <c r="B286" s="39"/>
      <c r="C286" s="220" t="s">
        <v>409</v>
      </c>
      <c r="D286" s="220" t="s">
        <v>167</v>
      </c>
      <c r="E286" s="221" t="s">
        <v>837</v>
      </c>
      <c r="F286" s="222" t="s">
        <v>838</v>
      </c>
      <c r="G286" s="223" t="s">
        <v>219</v>
      </c>
      <c r="H286" s="224">
        <v>17.550000000000001</v>
      </c>
      <c r="I286" s="225"/>
      <c r="J286" s="226">
        <f>ROUND(I286*H286,2)</f>
        <v>0</v>
      </c>
      <c r="K286" s="222" t="s">
        <v>171</v>
      </c>
      <c r="L286" s="44"/>
      <c r="M286" s="227" t="s">
        <v>19</v>
      </c>
      <c r="N286" s="228" t="s">
        <v>47</v>
      </c>
      <c r="O286" s="84"/>
      <c r="P286" s="229">
        <f>O286*H286</f>
        <v>0</v>
      </c>
      <c r="Q286" s="229">
        <v>0</v>
      </c>
      <c r="R286" s="229">
        <f>Q286*H286</f>
        <v>0</v>
      </c>
      <c r="S286" s="229">
        <v>0</v>
      </c>
      <c r="T286" s="230">
        <f>S286*H286</f>
        <v>0</v>
      </c>
      <c r="AR286" s="231" t="s">
        <v>172</v>
      </c>
      <c r="AT286" s="231" t="s">
        <v>167</v>
      </c>
      <c r="AU286" s="231" t="s">
        <v>85</v>
      </c>
      <c r="AY286" s="18" t="s">
        <v>165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8" t="s">
        <v>83</v>
      </c>
      <c r="BK286" s="232">
        <f>ROUND(I286*H286,2)</f>
        <v>0</v>
      </c>
      <c r="BL286" s="18" t="s">
        <v>172</v>
      </c>
      <c r="BM286" s="231" t="s">
        <v>1261</v>
      </c>
    </row>
    <row r="287" s="1" customFormat="1">
      <c r="B287" s="39"/>
      <c r="C287" s="40"/>
      <c r="D287" s="233" t="s">
        <v>174</v>
      </c>
      <c r="E287" s="40"/>
      <c r="F287" s="234" t="s">
        <v>840</v>
      </c>
      <c r="G287" s="40"/>
      <c r="H287" s="40"/>
      <c r="I287" s="146"/>
      <c r="J287" s="40"/>
      <c r="K287" s="40"/>
      <c r="L287" s="44"/>
      <c r="M287" s="235"/>
      <c r="N287" s="84"/>
      <c r="O287" s="84"/>
      <c r="P287" s="84"/>
      <c r="Q287" s="84"/>
      <c r="R287" s="84"/>
      <c r="S287" s="84"/>
      <c r="T287" s="85"/>
      <c r="AT287" s="18" t="s">
        <v>174</v>
      </c>
      <c r="AU287" s="18" t="s">
        <v>85</v>
      </c>
    </row>
    <row r="288" s="12" customFormat="1">
      <c r="B288" s="236"/>
      <c r="C288" s="237"/>
      <c r="D288" s="233" t="s">
        <v>176</v>
      </c>
      <c r="E288" s="238" t="s">
        <v>19</v>
      </c>
      <c r="F288" s="239" t="s">
        <v>1262</v>
      </c>
      <c r="G288" s="237"/>
      <c r="H288" s="238" t="s">
        <v>19</v>
      </c>
      <c r="I288" s="240"/>
      <c r="J288" s="237"/>
      <c r="K288" s="237"/>
      <c r="L288" s="241"/>
      <c r="M288" s="242"/>
      <c r="N288" s="243"/>
      <c r="O288" s="243"/>
      <c r="P288" s="243"/>
      <c r="Q288" s="243"/>
      <c r="R288" s="243"/>
      <c r="S288" s="243"/>
      <c r="T288" s="244"/>
      <c r="AT288" s="245" t="s">
        <v>176</v>
      </c>
      <c r="AU288" s="245" t="s">
        <v>85</v>
      </c>
      <c r="AV288" s="12" t="s">
        <v>83</v>
      </c>
      <c r="AW288" s="12" t="s">
        <v>37</v>
      </c>
      <c r="AX288" s="12" t="s">
        <v>76</v>
      </c>
      <c r="AY288" s="245" t="s">
        <v>165</v>
      </c>
    </row>
    <row r="289" s="13" customFormat="1">
      <c r="B289" s="246"/>
      <c r="C289" s="247"/>
      <c r="D289" s="233" t="s">
        <v>176</v>
      </c>
      <c r="E289" s="248" t="s">
        <v>19</v>
      </c>
      <c r="F289" s="249" t="s">
        <v>1263</v>
      </c>
      <c r="G289" s="247"/>
      <c r="H289" s="250">
        <v>13.5</v>
      </c>
      <c r="I289" s="251"/>
      <c r="J289" s="247"/>
      <c r="K289" s="247"/>
      <c r="L289" s="252"/>
      <c r="M289" s="253"/>
      <c r="N289" s="254"/>
      <c r="O289" s="254"/>
      <c r="P289" s="254"/>
      <c r="Q289" s="254"/>
      <c r="R289" s="254"/>
      <c r="S289" s="254"/>
      <c r="T289" s="255"/>
      <c r="AT289" s="256" t="s">
        <v>176</v>
      </c>
      <c r="AU289" s="256" t="s">
        <v>85</v>
      </c>
      <c r="AV289" s="13" t="s">
        <v>85</v>
      </c>
      <c r="AW289" s="13" t="s">
        <v>37</v>
      </c>
      <c r="AX289" s="13" t="s">
        <v>76</v>
      </c>
      <c r="AY289" s="256" t="s">
        <v>165</v>
      </c>
    </row>
    <row r="290" s="12" customFormat="1">
      <c r="B290" s="236"/>
      <c r="C290" s="237"/>
      <c r="D290" s="233" t="s">
        <v>176</v>
      </c>
      <c r="E290" s="238" t="s">
        <v>19</v>
      </c>
      <c r="F290" s="239" t="s">
        <v>1264</v>
      </c>
      <c r="G290" s="237"/>
      <c r="H290" s="238" t="s">
        <v>19</v>
      </c>
      <c r="I290" s="240"/>
      <c r="J290" s="237"/>
      <c r="K290" s="237"/>
      <c r="L290" s="241"/>
      <c r="M290" s="242"/>
      <c r="N290" s="243"/>
      <c r="O290" s="243"/>
      <c r="P290" s="243"/>
      <c r="Q290" s="243"/>
      <c r="R290" s="243"/>
      <c r="S290" s="243"/>
      <c r="T290" s="244"/>
      <c r="AT290" s="245" t="s">
        <v>176</v>
      </c>
      <c r="AU290" s="245" t="s">
        <v>85</v>
      </c>
      <c r="AV290" s="12" t="s">
        <v>83</v>
      </c>
      <c r="AW290" s="12" t="s">
        <v>37</v>
      </c>
      <c r="AX290" s="12" t="s">
        <v>76</v>
      </c>
      <c r="AY290" s="245" t="s">
        <v>165</v>
      </c>
    </row>
    <row r="291" s="13" customFormat="1">
      <c r="B291" s="246"/>
      <c r="C291" s="247"/>
      <c r="D291" s="233" t="s">
        <v>176</v>
      </c>
      <c r="E291" s="248" t="s">
        <v>19</v>
      </c>
      <c r="F291" s="249" t="s">
        <v>1265</v>
      </c>
      <c r="G291" s="247"/>
      <c r="H291" s="250">
        <v>4.0499999999999998</v>
      </c>
      <c r="I291" s="251"/>
      <c r="J291" s="247"/>
      <c r="K291" s="247"/>
      <c r="L291" s="252"/>
      <c r="M291" s="253"/>
      <c r="N291" s="254"/>
      <c r="O291" s="254"/>
      <c r="P291" s="254"/>
      <c r="Q291" s="254"/>
      <c r="R291" s="254"/>
      <c r="S291" s="254"/>
      <c r="T291" s="255"/>
      <c r="AT291" s="256" t="s">
        <v>176</v>
      </c>
      <c r="AU291" s="256" t="s">
        <v>85</v>
      </c>
      <c r="AV291" s="13" t="s">
        <v>85</v>
      </c>
      <c r="AW291" s="13" t="s">
        <v>37</v>
      </c>
      <c r="AX291" s="13" t="s">
        <v>76</v>
      </c>
      <c r="AY291" s="256" t="s">
        <v>165</v>
      </c>
    </row>
    <row r="292" s="14" customFormat="1">
      <c r="B292" s="257"/>
      <c r="C292" s="258"/>
      <c r="D292" s="233" t="s">
        <v>176</v>
      </c>
      <c r="E292" s="259" t="s">
        <v>19</v>
      </c>
      <c r="F292" s="260" t="s">
        <v>181</v>
      </c>
      <c r="G292" s="258"/>
      <c r="H292" s="261">
        <v>17.550000000000001</v>
      </c>
      <c r="I292" s="262"/>
      <c r="J292" s="258"/>
      <c r="K292" s="258"/>
      <c r="L292" s="263"/>
      <c r="M292" s="264"/>
      <c r="N292" s="265"/>
      <c r="O292" s="265"/>
      <c r="P292" s="265"/>
      <c r="Q292" s="265"/>
      <c r="R292" s="265"/>
      <c r="S292" s="265"/>
      <c r="T292" s="266"/>
      <c r="AT292" s="267" t="s">
        <v>176</v>
      </c>
      <c r="AU292" s="267" t="s">
        <v>85</v>
      </c>
      <c r="AV292" s="14" t="s">
        <v>172</v>
      </c>
      <c r="AW292" s="14" t="s">
        <v>37</v>
      </c>
      <c r="AX292" s="14" t="s">
        <v>83</v>
      </c>
      <c r="AY292" s="267" t="s">
        <v>165</v>
      </c>
    </row>
    <row r="293" s="1" customFormat="1" ht="16.5" customHeight="1">
      <c r="B293" s="39"/>
      <c r="C293" s="220" t="s">
        <v>416</v>
      </c>
      <c r="D293" s="220" t="s">
        <v>167</v>
      </c>
      <c r="E293" s="221" t="s">
        <v>843</v>
      </c>
      <c r="F293" s="222" t="s">
        <v>844</v>
      </c>
      <c r="G293" s="223" t="s">
        <v>219</v>
      </c>
      <c r="H293" s="224">
        <v>8.7750000000000004</v>
      </c>
      <c r="I293" s="225"/>
      <c r="J293" s="226">
        <f>ROUND(I293*H293,2)</f>
        <v>0</v>
      </c>
      <c r="K293" s="222" t="s">
        <v>171</v>
      </c>
      <c r="L293" s="44"/>
      <c r="M293" s="227" t="s">
        <v>19</v>
      </c>
      <c r="N293" s="228" t="s">
        <v>47</v>
      </c>
      <c r="O293" s="84"/>
      <c r="P293" s="229">
        <f>O293*H293</f>
        <v>0</v>
      </c>
      <c r="Q293" s="229">
        <v>0</v>
      </c>
      <c r="R293" s="229">
        <f>Q293*H293</f>
        <v>0</v>
      </c>
      <c r="S293" s="229">
        <v>0</v>
      </c>
      <c r="T293" s="230">
        <f>S293*H293</f>
        <v>0</v>
      </c>
      <c r="AR293" s="231" t="s">
        <v>172</v>
      </c>
      <c r="AT293" s="231" t="s">
        <v>167</v>
      </c>
      <c r="AU293" s="231" t="s">
        <v>85</v>
      </c>
      <c r="AY293" s="18" t="s">
        <v>165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8" t="s">
        <v>83</v>
      </c>
      <c r="BK293" s="232">
        <f>ROUND(I293*H293,2)</f>
        <v>0</v>
      </c>
      <c r="BL293" s="18" t="s">
        <v>172</v>
      </c>
      <c r="BM293" s="231" t="s">
        <v>1266</v>
      </c>
    </row>
    <row r="294" s="1" customFormat="1">
      <c r="B294" s="39"/>
      <c r="C294" s="40"/>
      <c r="D294" s="233" t="s">
        <v>174</v>
      </c>
      <c r="E294" s="40"/>
      <c r="F294" s="234" t="s">
        <v>846</v>
      </c>
      <c r="G294" s="40"/>
      <c r="H294" s="40"/>
      <c r="I294" s="146"/>
      <c r="J294" s="40"/>
      <c r="K294" s="40"/>
      <c r="L294" s="44"/>
      <c r="M294" s="235"/>
      <c r="N294" s="84"/>
      <c r="O294" s="84"/>
      <c r="P294" s="84"/>
      <c r="Q294" s="84"/>
      <c r="R294" s="84"/>
      <c r="S294" s="84"/>
      <c r="T294" s="85"/>
      <c r="AT294" s="18" t="s">
        <v>174</v>
      </c>
      <c r="AU294" s="18" t="s">
        <v>85</v>
      </c>
    </row>
    <row r="295" s="12" customFormat="1">
      <c r="B295" s="236"/>
      <c r="C295" s="237"/>
      <c r="D295" s="233" t="s">
        <v>176</v>
      </c>
      <c r="E295" s="238" t="s">
        <v>19</v>
      </c>
      <c r="F295" s="239" t="s">
        <v>739</v>
      </c>
      <c r="G295" s="237"/>
      <c r="H295" s="238" t="s">
        <v>19</v>
      </c>
      <c r="I295" s="240"/>
      <c r="J295" s="237"/>
      <c r="K295" s="237"/>
      <c r="L295" s="241"/>
      <c r="M295" s="242"/>
      <c r="N295" s="243"/>
      <c r="O295" s="243"/>
      <c r="P295" s="243"/>
      <c r="Q295" s="243"/>
      <c r="R295" s="243"/>
      <c r="S295" s="243"/>
      <c r="T295" s="244"/>
      <c r="AT295" s="245" t="s">
        <v>176</v>
      </c>
      <c r="AU295" s="245" t="s">
        <v>85</v>
      </c>
      <c r="AV295" s="12" t="s">
        <v>83</v>
      </c>
      <c r="AW295" s="12" t="s">
        <v>37</v>
      </c>
      <c r="AX295" s="12" t="s">
        <v>76</v>
      </c>
      <c r="AY295" s="245" t="s">
        <v>165</v>
      </c>
    </row>
    <row r="296" s="13" customFormat="1">
      <c r="B296" s="246"/>
      <c r="C296" s="247"/>
      <c r="D296" s="233" t="s">
        <v>176</v>
      </c>
      <c r="E296" s="248" t="s">
        <v>19</v>
      </c>
      <c r="F296" s="249" t="s">
        <v>1267</v>
      </c>
      <c r="G296" s="247"/>
      <c r="H296" s="250">
        <v>8.7750000000000004</v>
      </c>
      <c r="I296" s="251"/>
      <c r="J296" s="247"/>
      <c r="K296" s="247"/>
      <c r="L296" s="252"/>
      <c r="M296" s="253"/>
      <c r="N296" s="254"/>
      <c r="O296" s="254"/>
      <c r="P296" s="254"/>
      <c r="Q296" s="254"/>
      <c r="R296" s="254"/>
      <c r="S296" s="254"/>
      <c r="T296" s="255"/>
      <c r="AT296" s="256" t="s">
        <v>176</v>
      </c>
      <c r="AU296" s="256" t="s">
        <v>85</v>
      </c>
      <c r="AV296" s="13" t="s">
        <v>85</v>
      </c>
      <c r="AW296" s="13" t="s">
        <v>37</v>
      </c>
      <c r="AX296" s="13" t="s">
        <v>76</v>
      </c>
      <c r="AY296" s="256" t="s">
        <v>165</v>
      </c>
    </row>
    <row r="297" s="14" customFormat="1">
      <c r="B297" s="257"/>
      <c r="C297" s="258"/>
      <c r="D297" s="233" t="s">
        <v>176</v>
      </c>
      <c r="E297" s="259" t="s">
        <v>19</v>
      </c>
      <c r="F297" s="260" t="s">
        <v>181</v>
      </c>
      <c r="G297" s="258"/>
      <c r="H297" s="261">
        <v>8.7750000000000004</v>
      </c>
      <c r="I297" s="262"/>
      <c r="J297" s="258"/>
      <c r="K297" s="258"/>
      <c r="L297" s="263"/>
      <c r="M297" s="264"/>
      <c r="N297" s="265"/>
      <c r="O297" s="265"/>
      <c r="P297" s="265"/>
      <c r="Q297" s="265"/>
      <c r="R297" s="265"/>
      <c r="S297" s="265"/>
      <c r="T297" s="266"/>
      <c r="AT297" s="267" t="s">
        <v>176</v>
      </c>
      <c r="AU297" s="267" t="s">
        <v>85</v>
      </c>
      <c r="AV297" s="14" t="s">
        <v>172</v>
      </c>
      <c r="AW297" s="14" t="s">
        <v>37</v>
      </c>
      <c r="AX297" s="14" t="s">
        <v>83</v>
      </c>
      <c r="AY297" s="267" t="s">
        <v>165</v>
      </c>
    </row>
    <row r="298" s="1" customFormat="1" ht="16.5" customHeight="1">
      <c r="B298" s="39"/>
      <c r="C298" s="220" t="s">
        <v>422</v>
      </c>
      <c r="D298" s="220" t="s">
        <v>167</v>
      </c>
      <c r="E298" s="221" t="s">
        <v>741</v>
      </c>
      <c r="F298" s="222" t="s">
        <v>742</v>
      </c>
      <c r="G298" s="223" t="s">
        <v>170</v>
      </c>
      <c r="H298" s="224">
        <v>23.399999999999999</v>
      </c>
      <c r="I298" s="225"/>
      <c r="J298" s="226">
        <f>ROUND(I298*H298,2)</f>
        <v>0</v>
      </c>
      <c r="K298" s="222" t="s">
        <v>171</v>
      </c>
      <c r="L298" s="44"/>
      <c r="M298" s="227" t="s">
        <v>19</v>
      </c>
      <c r="N298" s="228" t="s">
        <v>47</v>
      </c>
      <c r="O298" s="84"/>
      <c r="P298" s="229">
        <f>O298*H298</f>
        <v>0</v>
      </c>
      <c r="Q298" s="229">
        <v>0.00084999999999999995</v>
      </c>
      <c r="R298" s="229">
        <f>Q298*H298</f>
        <v>0.019889999999999998</v>
      </c>
      <c r="S298" s="229">
        <v>0</v>
      </c>
      <c r="T298" s="230">
        <f>S298*H298</f>
        <v>0</v>
      </c>
      <c r="AR298" s="231" t="s">
        <v>172</v>
      </c>
      <c r="AT298" s="231" t="s">
        <v>167</v>
      </c>
      <c r="AU298" s="231" t="s">
        <v>85</v>
      </c>
      <c r="AY298" s="18" t="s">
        <v>165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8" t="s">
        <v>83</v>
      </c>
      <c r="BK298" s="232">
        <f>ROUND(I298*H298,2)</f>
        <v>0</v>
      </c>
      <c r="BL298" s="18" t="s">
        <v>172</v>
      </c>
      <c r="BM298" s="231" t="s">
        <v>1268</v>
      </c>
    </row>
    <row r="299" s="1" customFormat="1">
      <c r="B299" s="39"/>
      <c r="C299" s="40"/>
      <c r="D299" s="233" t="s">
        <v>174</v>
      </c>
      <c r="E299" s="40"/>
      <c r="F299" s="234" t="s">
        <v>744</v>
      </c>
      <c r="G299" s="40"/>
      <c r="H299" s="40"/>
      <c r="I299" s="146"/>
      <c r="J299" s="40"/>
      <c r="K299" s="40"/>
      <c r="L299" s="44"/>
      <c r="M299" s="235"/>
      <c r="N299" s="84"/>
      <c r="O299" s="84"/>
      <c r="P299" s="84"/>
      <c r="Q299" s="84"/>
      <c r="R299" s="84"/>
      <c r="S299" s="84"/>
      <c r="T299" s="85"/>
      <c r="AT299" s="18" t="s">
        <v>174</v>
      </c>
      <c r="AU299" s="18" t="s">
        <v>85</v>
      </c>
    </row>
    <row r="300" s="12" customFormat="1">
      <c r="B300" s="236"/>
      <c r="C300" s="237"/>
      <c r="D300" s="233" t="s">
        <v>176</v>
      </c>
      <c r="E300" s="238" t="s">
        <v>19</v>
      </c>
      <c r="F300" s="239" t="s">
        <v>1269</v>
      </c>
      <c r="G300" s="237"/>
      <c r="H300" s="238" t="s">
        <v>19</v>
      </c>
      <c r="I300" s="240"/>
      <c r="J300" s="237"/>
      <c r="K300" s="237"/>
      <c r="L300" s="241"/>
      <c r="M300" s="242"/>
      <c r="N300" s="243"/>
      <c r="O300" s="243"/>
      <c r="P300" s="243"/>
      <c r="Q300" s="243"/>
      <c r="R300" s="243"/>
      <c r="S300" s="243"/>
      <c r="T300" s="244"/>
      <c r="AT300" s="245" t="s">
        <v>176</v>
      </c>
      <c r="AU300" s="245" t="s">
        <v>85</v>
      </c>
      <c r="AV300" s="12" t="s">
        <v>83</v>
      </c>
      <c r="AW300" s="12" t="s">
        <v>37</v>
      </c>
      <c r="AX300" s="12" t="s">
        <v>76</v>
      </c>
      <c r="AY300" s="245" t="s">
        <v>165</v>
      </c>
    </row>
    <row r="301" s="13" customFormat="1">
      <c r="B301" s="246"/>
      <c r="C301" s="247"/>
      <c r="D301" s="233" t="s">
        <v>176</v>
      </c>
      <c r="E301" s="248" t="s">
        <v>19</v>
      </c>
      <c r="F301" s="249" t="s">
        <v>1270</v>
      </c>
      <c r="G301" s="247"/>
      <c r="H301" s="250">
        <v>18</v>
      </c>
      <c r="I301" s="251"/>
      <c r="J301" s="247"/>
      <c r="K301" s="247"/>
      <c r="L301" s="252"/>
      <c r="M301" s="253"/>
      <c r="N301" s="254"/>
      <c r="O301" s="254"/>
      <c r="P301" s="254"/>
      <c r="Q301" s="254"/>
      <c r="R301" s="254"/>
      <c r="S301" s="254"/>
      <c r="T301" s="255"/>
      <c r="AT301" s="256" t="s">
        <v>176</v>
      </c>
      <c r="AU301" s="256" t="s">
        <v>85</v>
      </c>
      <c r="AV301" s="13" t="s">
        <v>85</v>
      </c>
      <c r="AW301" s="13" t="s">
        <v>37</v>
      </c>
      <c r="AX301" s="13" t="s">
        <v>76</v>
      </c>
      <c r="AY301" s="256" t="s">
        <v>165</v>
      </c>
    </row>
    <row r="302" s="12" customFormat="1">
      <c r="B302" s="236"/>
      <c r="C302" s="237"/>
      <c r="D302" s="233" t="s">
        <v>176</v>
      </c>
      <c r="E302" s="238" t="s">
        <v>19</v>
      </c>
      <c r="F302" s="239" t="s">
        <v>1271</v>
      </c>
      <c r="G302" s="237"/>
      <c r="H302" s="238" t="s">
        <v>19</v>
      </c>
      <c r="I302" s="240"/>
      <c r="J302" s="237"/>
      <c r="K302" s="237"/>
      <c r="L302" s="241"/>
      <c r="M302" s="242"/>
      <c r="N302" s="243"/>
      <c r="O302" s="243"/>
      <c r="P302" s="243"/>
      <c r="Q302" s="243"/>
      <c r="R302" s="243"/>
      <c r="S302" s="243"/>
      <c r="T302" s="244"/>
      <c r="AT302" s="245" t="s">
        <v>176</v>
      </c>
      <c r="AU302" s="245" t="s">
        <v>85</v>
      </c>
      <c r="AV302" s="12" t="s">
        <v>83</v>
      </c>
      <c r="AW302" s="12" t="s">
        <v>37</v>
      </c>
      <c r="AX302" s="12" t="s">
        <v>76</v>
      </c>
      <c r="AY302" s="245" t="s">
        <v>165</v>
      </c>
    </row>
    <row r="303" s="13" customFormat="1">
      <c r="B303" s="246"/>
      <c r="C303" s="247"/>
      <c r="D303" s="233" t="s">
        <v>176</v>
      </c>
      <c r="E303" s="248" t="s">
        <v>19</v>
      </c>
      <c r="F303" s="249" t="s">
        <v>1272</v>
      </c>
      <c r="G303" s="247"/>
      <c r="H303" s="250">
        <v>5.4000000000000004</v>
      </c>
      <c r="I303" s="251"/>
      <c r="J303" s="247"/>
      <c r="K303" s="247"/>
      <c r="L303" s="252"/>
      <c r="M303" s="253"/>
      <c r="N303" s="254"/>
      <c r="O303" s="254"/>
      <c r="P303" s="254"/>
      <c r="Q303" s="254"/>
      <c r="R303" s="254"/>
      <c r="S303" s="254"/>
      <c r="T303" s="255"/>
      <c r="AT303" s="256" t="s">
        <v>176</v>
      </c>
      <c r="AU303" s="256" t="s">
        <v>85</v>
      </c>
      <c r="AV303" s="13" t="s">
        <v>85</v>
      </c>
      <c r="AW303" s="13" t="s">
        <v>37</v>
      </c>
      <c r="AX303" s="13" t="s">
        <v>76</v>
      </c>
      <c r="AY303" s="256" t="s">
        <v>165</v>
      </c>
    </row>
    <row r="304" s="14" customFormat="1">
      <c r="B304" s="257"/>
      <c r="C304" s="258"/>
      <c r="D304" s="233" t="s">
        <v>176</v>
      </c>
      <c r="E304" s="259" t="s">
        <v>19</v>
      </c>
      <c r="F304" s="260" t="s">
        <v>181</v>
      </c>
      <c r="G304" s="258"/>
      <c r="H304" s="261">
        <v>23.399999999999999</v>
      </c>
      <c r="I304" s="262"/>
      <c r="J304" s="258"/>
      <c r="K304" s="258"/>
      <c r="L304" s="263"/>
      <c r="M304" s="264"/>
      <c r="N304" s="265"/>
      <c r="O304" s="265"/>
      <c r="P304" s="265"/>
      <c r="Q304" s="265"/>
      <c r="R304" s="265"/>
      <c r="S304" s="265"/>
      <c r="T304" s="266"/>
      <c r="AT304" s="267" t="s">
        <v>176</v>
      </c>
      <c r="AU304" s="267" t="s">
        <v>85</v>
      </c>
      <c r="AV304" s="14" t="s">
        <v>172</v>
      </c>
      <c r="AW304" s="14" t="s">
        <v>37</v>
      </c>
      <c r="AX304" s="14" t="s">
        <v>83</v>
      </c>
      <c r="AY304" s="267" t="s">
        <v>165</v>
      </c>
    </row>
    <row r="305" s="1" customFormat="1" ht="16.5" customHeight="1">
      <c r="B305" s="39"/>
      <c r="C305" s="220" t="s">
        <v>429</v>
      </c>
      <c r="D305" s="220" t="s">
        <v>167</v>
      </c>
      <c r="E305" s="221" t="s">
        <v>747</v>
      </c>
      <c r="F305" s="222" t="s">
        <v>748</v>
      </c>
      <c r="G305" s="223" t="s">
        <v>170</v>
      </c>
      <c r="H305" s="224">
        <v>23.399999999999999</v>
      </c>
      <c r="I305" s="225"/>
      <c r="J305" s="226">
        <f>ROUND(I305*H305,2)</f>
        <v>0</v>
      </c>
      <c r="K305" s="222" t="s">
        <v>171</v>
      </c>
      <c r="L305" s="44"/>
      <c r="M305" s="227" t="s">
        <v>19</v>
      </c>
      <c r="N305" s="228" t="s">
        <v>47</v>
      </c>
      <c r="O305" s="84"/>
      <c r="P305" s="229">
        <f>O305*H305</f>
        <v>0</v>
      </c>
      <c r="Q305" s="229">
        <v>0</v>
      </c>
      <c r="R305" s="229">
        <f>Q305*H305</f>
        <v>0</v>
      </c>
      <c r="S305" s="229">
        <v>0</v>
      </c>
      <c r="T305" s="230">
        <f>S305*H305</f>
        <v>0</v>
      </c>
      <c r="AR305" s="231" t="s">
        <v>172</v>
      </c>
      <c r="AT305" s="231" t="s">
        <v>167</v>
      </c>
      <c r="AU305" s="231" t="s">
        <v>85</v>
      </c>
      <c r="AY305" s="18" t="s">
        <v>165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18" t="s">
        <v>83</v>
      </c>
      <c r="BK305" s="232">
        <f>ROUND(I305*H305,2)</f>
        <v>0</v>
      </c>
      <c r="BL305" s="18" t="s">
        <v>172</v>
      </c>
      <c r="BM305" s="231" t="s">
        <v>1273</v>
      </c>
    </row>
    <row r="306" s="1" customFormat="1">
      <c r="B306" s="39"/>
      <c r="C306" s="40"/>
      <c r="D306" s="233" t="s">
        <v>174</v>
      </c>
      <c r="E306" s="40"/>
      <c r="F306" s="234" t="s">
        <v>750</v>
      </c>
      <c r="G306" s="40"/>
      <c r="H306" s="40"/>
      <c r="I306" s="146"/>
      <c r="J306" s="40"/>
      <c r="K306" s="40"/>
      <c r="L306" s="44"/>
      <c r="M306" s="235"/>
      <c r="N306" s="84"/>
      <c r="O306" s="84"/>
      <c r="P306" s="84"/>
      <c r="Q306" s="84"/>
      <c r="R306" s="84"/>
      <c r="S306" s="84"/>
      <c r="T306" s="85"/>
      <c r="AT306" s="18" t="s">
        <v>174</v>
      </c>
      <c r="AU306" s="18" t="s">
        <v>85</v>
      </c>
    </row>
    <row r="307" s="13" customFormat="1">
      <c r="B307" s="246"/>
      <c r="C307" s="247"/>
      <c r="D307" s="233" t="s">
        <v>176</v>
      </c>
      <c r="E307" s="248" t="s">
        <v>19</v>
      </c>
      <c r="F307" s="249" t="s">
        <v>1234</v>
      </c>
      <c r="G307" s="247"/>
      <c r="H307" s="250">
        <v>23.399999999999999</v>
      </c>
      <c r="I307" s="251"/>
      <c r="J307" s="247"/>
      <c r="K307" s="247"/>
      <c r="L307" s="252"/>
      <c r="M307" s="253"/>
      <c r="N307" s="254"/>
      <c r="O307" s="254"/>
      <c r="P307" s="254"/>
      <c r="Q307" s="254"/>
      <c r="R307" s="254"/>
      <c r="S307" s="254"/>
      <c r="T307" s="255"/>
      <c r="AT307" s="256" t="s">
        <v>176</v>
      </c>
      <c r="AU307" s="256" t="s">
        <v>85</v>
      </c>
      <c r="AV307" s="13" t="s">
        <v>85</v>
      </c>
      <c r="AW307" s="13" t="s">
        <v>37</v>
      </c>
      <c r="AX307" s="13" t="s">
        <v>76</v>
      </c>
      <c r="AY307" s="256" t="s">
        <v>165</v>
      </c>
    </row>
    <row r="308" s="14" customFormat="1">
      <c r="B308" s="257"/>
      <c r="C308" s="258"/>
      <c r="D308" s="233" t="s">
        <v>176</v>
      </c>
      <c r="E308" s="259" t="s">
        <v>19</v>
      </c>
      <c r="F308" s="260" t="s">
        <v>181</v>
      </c>
      <c r="G308" s="258"/>
      <c r="H308" s="261">
        <v>23.399999999999999</v>
      </c>
      <c r="I308" s="262"/>
      <c r="J308" s="258"/>
      <c r="K308" s="258"/>
      <c r="L308" s="263"/>
      <c r="M308" s="264"/>
      <c r="N308" s="265"/>
      <c r="O308" s="265"/>
      <c r="P308" s="265"/>
      <c r="Q308" s="265"/>
      <c r="R308" s="265"/>
      <c r="S308" s="265"/>
      <c r="T308" s="266"/>
      <c r="AT308" s="267" t="s">
        <v>176</v>
      </c>
      <c r="AU308" s="267" t="s">
        <v>85</v>
      </c>
      <c r="AV308" s="14" t="s">
        <v>172</v>
      </c>
      <c r="AW308" s="14" t="s">
        <v>37</v>
      </c>
      <c r="AX308" s="14" t="s">
        <v>83</v>
      </c>
      <c r="AY308" s="267" t="s">
        <v>165</v>
      </c>
    </row>
    <row r="309" s="1" customFormat="1" ht="16.5" customHeight="1">
      <c r="B309" s="39"/>
      <c r="C309" s="220" t="s">
        <v>434</v>
      </c>
      <c r="D309" s="220" t="s">
        <v>167</v>
      </c>
      <c r="E309" s="221" t="s">
        <v>248</v>
      </c>
      <c r="F309" s="222" t="s">
        <v>249</v>
      </c>
      <c r="G309" s="223" t="s">
        <v>219</v>
      </c>
      <c r="H309" s="224">
        <v>17.550000000000001</v>
      </c>
      <c r="I309" s="225"/>
      <c r="J309" s="226">
        <f>ROUND(I309*H309,2)</f>
        <v>0</v>
      </c>
      <c r="K309" s="222" t="s">
        <v>171</v>
      </c>
      <c r="L309" s="44"/>
      <c r="M309" s="227" t="s">
        <v>19</v>
      </c>
      <c r="N309" s="228" t="s">
        <v>47</v>
      </c>
      <c r="O309" s="84"/>
      <c r="P309" s="229">
        <f>O309*H309</f>
        <v>0</v>
      </c>
      <c r="Q309" s="229">
        <v>0</v>
      </c>
      <c r="R309" s="229">
        <f>Q309*H309</f>
        <v>0</v>
      </c>
      <c r="S309" s="229">
        <v>0</v>
      </c>
      <c r="T309" s="230">
        <f>S309*H309</f>
        <v>0</v>
      </c>
      <c r="AR309" s="231" t="s">
        <v>172</v>
      </c>
      <c r="AT309" s="231" t="s">
        <v>167</v>
      </c>
      <c r="AU309" s="231" t="s">
        <v>85</v>
      </c>
      <c r="AY309" s="18" t="s">
        <v>165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18" t="s">
        <v>83</v>
      </c>
      <c r="BK309" s="232">
        <f>ROUND(I309*H309,2)</f>
        <v>0</v>
      </c>
      <c r="BL309" s="18" t="s">
        <v>172</v>
      </c>
      <c r="BM309" s="231" t="s">
        <v>1274</v>
      </c>
    </row>
    <row r="310" s="1" customFormat="1">
      <c r="B310" s="39"/>
      <c r="C310" s="40"/>
      <c r="D310" s="233" t="s">
        <v>174</v>
      </c>
      <c r="E310" s="40"/>
      <c r="F310" s="234" t="s">
        <v>251</v>
      </c>
      <c r="G310" s="40"/>
      <c r="H310" s="40"/>
      <c r="I310" s="146"/>
      <c r="J310" s="40"/>
      <c r="K310" s="40"/>
      <c r="L310" s="44"/>
      <c r="M310" s="235"/>
      <c r="N310" s="84"/>
      <c r="O310" s="84"/>
      <c r="P310" s="84"/>
      <c r="Q310" s="84"/>
      <c r="R310" s="84"/>
      <c r="S310" s="84"/>
      <c r="T310" s="85"/>
      <c r="AT310" s="18" t="s">
        <v>174</v>
      </c>
      <c r="AU310" s="18" t="s">
        <v>85</v>
      </c>
    </row>
    <row r="311" s="12" customFormat="1">
      <c r="B311" s="236"/>
      <c r="C311" s="237"/>
      <c r="D311" s="233" t="s">
        <v>176</v>
      </c>
      <c r="E311" s="238" t="s">
        <v>19</v>
      </c>
      <c r="F311" s="239" t="s">
        <v>252</v>
      </c>
      <c r="G311" s="237"/>
      <c r="H311" s="238" t="s">
        <v>19</v>
      </c>
      <c r="I311" s="240"/>
      <c r="J311" s="237"/>
      <c r="K311" s="237"/>
      <c r="L311" s="241"/>
      <c r="M311" s="242"/>
      <c r="N311" s="243"/>
      <c r="O311" s="243"/>
      <c r="P311" s="243"/>
      <c r="Q311" s="243"/>
      <c r="R311" s="243"/>
      <c r="S311" s="243"/>
      <c r="T311" s="244"/>
      <c r="AT311" s="245" t="s">
        <v>176</v>
      </c>
      <c r="AU311" s="245" t="s">
        <v>85</v>
      </c>
      <c r="AV311" s="12" t="s">
        <v>83</v>
      </c>
      <c r="AW311" s="12" t="s">
        <v>37</v>
      </c>
      <c r="AX311" s="12" t="s">
        <v>76</v>
      </c>
      <c r="AY311" s="245" t="s">
        <v>165</v>
      </c>
    </row>
    <row r="312" s="13" customFormat="1">
      <c r="B312" s="246"/>
      <c r="C312" s="247"/>
      <c r="D312" s="233" t="s">
        <v>176</v>
      </c>
      <c r="E312" s="248" t="s">
        <v>19</v>
      </c>
      <c r="F312" s="249" t="s">
        <v>1275</v>
      </c>
      <c r="G312" s="247"/>
      <c r="H312" s="250">
        <v>17.550000000000001</v>
      </c>
      <c r="I312" s="251"/>
      <c r="J312" s="247"/>
      <c r="K312" s="247"/>
      <c r="L312" s="252"/>
      <c r="M312" s="253"/>
      <c r="N312" s="254"/>
      <c r="O312" s="254"/>
      <c r="P312" s="254"/>
      <c r="Q312" s="254"/>
      <c r="R312" s="254"/>
      <c r="S312" s="254"/>
      <c r="T312" s="255"/>
      <c r="AT312" s="256" t="s">
        <v>176</v>
      </c>
      <c r="AU312" s="256" t="s">
        <v>85</v>
      </c>
      <c r="AV312" s="13" t="s">
        <v>85</v>
      </c>
      <c r="AW312" s="13" t="s">
        <v>37</v>
      </c>
      <c r="AX312" s="13" t="s">
        <v>76</v>
      </c>
      <c r="AY312" s="256" t="s">
        <v>165</v>
      </c>
    </row>
    <row r="313" s="14" customFormat="1">
      <c r="B313" s="257"/>
      <c r="C313" s="258"/>
      <c r="D313" s="233" t="s">
        <v>176</v>
      </c>
      <c r="E313" s="259" t="s">
        <v>19</v>
      </c>
      <c r="F313" s="260" t="s">
        <v>181</v>
      </c>
      <c r="G313" s="258"/>
      <c r="H313" s="261">
        <v>17.550000000000001</v>
      </c>
      <c r="I313" s="262"/>
      <c r="J313" s="258"/>
      <c r="K313" s="258"/>
      <c r="L313" s="263"/>
      <c r="M313" s="264"/>
      <c r="N313" s="265"/>
      <c r="O313" s="265"/>
      <c r="P313" s="265"/>
      <c r="Q313" s="265"/>
      <c r="R313" s="265"/>
      <c r="S313" s="265"/>
      <c r="T313" s="266"/>
      <c r="AT313" s="267" t="s">
        <v>176</v>
      </c>
      <c r="AU313" s="267" t="s">
        <v>85</v>
      </c>
      <c r="AV313" s="14" t="s">
        <v>172</v>
      </c>
      <c r="AW313" s="14" t="s">
        <v>37</v>
      </c>
      <c r="AX313" s="14" t="s">
        <v>83</v>
      </c>
      <c r="AY313" s="267" t="s">
        <v>165</v>
      </c>
    </row>
    <row r="314" s="1" customFormat="1" ht="16.5" customHeight="1">
      <c r="B314" s="39"/>
      <c r="C314" s="220" t="s">
        <v>439</v>
      </c>
      <c r="D314" s="220" t="s">
        <v>167</v>
      </c>
      <c r="E314" s="221" t="s">
        <v>275</v>
      </c>
      <c r="F314" s="222" t="s">
        <v>276</v>
      </c>
      <c r="G314" s="223" t="s">
        <v>271</v>
      </c>
      <c r="H314" s="224">
        <v>31.59</v>
      </c>
      <c r="I314" s="225"/>
      <c r="J314" s="226">
        <f>ROUND(I314*H314,2)</f>
        <v>0</v>
      </c>
      <c r="K314" s="222" t="s">
        <v>171</v>
      </c>
      <c r="L314" s="44"/>
      <c r="M314" s="227" t="s">
        <v>19</v>
      </c>
      <c r="N314" s="228" t="s">
        <v>47</v>
      </c>
      <c r="O314" s="84"/>
      <c r="P314" s="229">
        <f>O314*H314</f>
        <v>0</v>
      </c>
      <c r="Q314" s="229">
        <v>0</v>
      </c>
      <c r="R314" s="229">
        <f>Q314*H314</f>
        <v>0</v>
      </c>
      <c r="S314" s="229">
        <v>0</v>
      </c>
      <c r="T314" s="230">
        <f>S314*H314</f>
        <v>0</v>
      </c>
      <c r="AR314" s="231" t="s">
        <v>172</v>
      </c>
      <c r="AT314" s="231" t="s">
        <v>167</v>
      </c>
      <c r="AU314" s="231" t="s">
        <v>85</v>
      </c>
      <c r="AY314" s="18" t="s">
        <v>165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8" t="s">
        <v>83</v>
      </c>
      <c r="BK314" s="232">
        <f>ROUND(I314*H314,2)</f>
        <v>0</v>
      </c>
      <c r="BL314" s="18" t="s">
        <v>172</v>
      </c>
      <c r="BM314" s="231" t="s">
        <v>1276</v>
      </c>
    </row>
    <row r="315" s="1" customFormat="1">
      <c r="B315" s="39"/>
      <c r="C315" s="40"/>
      <c r="D315" s="233" t="s">
        <v>174</v>
      </c>
      <c r="E315" s="40"/>
      <c r="F315" s="234" t="s">
        <v>278</v>
      </c>
      <c r="G315" s="40"/>
      <c r="H315" s="40"/>
      <c r="I315" s="146"/>
      <c r="J315" s="40"/>
      <c r="K315" s="40"/>
      <c r="L315" s="44"/>
      <c r="M315" s="235"/>
      <c r="N315" s="84"/>
      <c r="O315" s="84"/>
      <c r="P315" s="84"/>
      <c r="Q315" s="84"/>
      <c r="R315" s="84"/>
      <c r="S315" s="84"/>
      <c r="T315" s="85"/>
      <c r="AT315" s="18" t="s">
        <v>174</v>
      </c>
      <c r="AU315" s="18" t="s">
        <v>85</v>
      </c>
    </row>
    <row r="316" s="12" customFormat="1">
      <c r="B316" s="236"/>
      <c r="C316" s="237"/>
      <c r="D316" s="233" t="s">
        <v>176</v>
      </c>
      <c r="E316" s="238" t="s">
        <v>19</v>
      </c>
      <c r="F316" s="239" t="s">
        <v>856</v>
      </c>
      <c r="G316" s="237"/>
      <c r="H316" s="238" t="s">
        <v>19</v>
      </c>
      <c r="I316" s="240"/>
      <c r="J316" s="237"/>
      <c r="K316" s="237"/>
      <c r="L316" s="241"/>
      <c r="M316" s="242"/>
      <c r="N316" s="243"/>
      <c r="O316" s="243"/>
      <c r="P316" s="243"/>
      <c r="Q316" s="243"/>
      <c r="R316" s="243"/>
      <c r="S316" s="243"/>
      <c r="T316" s="244"/>
      <c r="AT316" s="245" t="s">
        <v>176</v>
      </c>
      <c r="AU316" s="245" t="s">
        <v>85</v>
      </c>
      <c r="AV316" s="12" t="s">
        <v>83</v>
      </c>
      <c r="AW316" s="12" t="s">
        <v>37</v>
      </c>
      <c r="AX316" s="12" t="s">
        <v>76</v>
      </c>
      <c r="AY316" s="245" t="s">
        <v>165</v>
      </c>
    </row>
    <row r="317" s="13" customFormat="1">
      <c r="B317" s="246"/>
      <c r="C317" s="247"/>
      <c r="D317" s="233" t="s">
        <v>176</v>
      </c>
      <c r="E317" s="248" t="s">
        <v>19</v>
      </c>
      <c r="F317" s="249" t="s">
        <v>1277</v>
      </c>
      <c r="G317" s="247"/>
      <c r="H317" s="250">
        <v>31.59</v>
      </c>
      <c r="I317" s="251"/>
      <c r="J317" s="247"/>
      <c r="K317" s="247"/>
      <c r="L317" s="252"/>
      <c r="M317" s="253"/>
      <c r="N317" s="254"/>
      <c r="O317" s="254"/>
      <c r="P317" s="254"/>
      <c r="Q317" s="254"/>
      <c r="R317" s="254"/>
      <c r="S317" s="254"/>
      <c r="T317" s="255"/>
      <c r="AT317" s="256" t="s">
        <v>176</v>
      </c>
      <c r="AU317" s="256" t="s">
        <v>85</v>
      </c>
      <c r="AV317" s="13" t="s">
        <v>85</v>
      </c>
      <c r="AW317" s="13" t="s">
        <v>37</v>
      </c>
      <c r="AX317" s="13" t="s">
        <v>76</v>
      </c>
      <c r="AY317" s="256" t="s">
        <v>165</v>
      </c>
    </row>
    <row r="318" s="14" customFormat="1">
      <c r="B318" s="257"/>
      <c r="C318" s="258"/>
      <c r="D318" s="233" t="s">
        <v>176</v>
      </c>
      <c r="E318" s="259" t="s">
        <v>19</v>
      </c>
      <c r="F318" s="260" t="s">
        <v>181</v>
      </c>
      <c r="G318" s="258"/>
      <c r="H318" s="261">
        <v>31.59</v>
      </c>
      <c r="I318" s="262"/>
      <c r="J318" s="258"/>
      <c r="K318" s="258"/>
      <c r="L318" s="263"/>
      <c r="M318" s="264"/>
      <c r="N318" s="265"/>
      <c r="O318" s="265"/>
      <c r="P318" s="265"/>
      <c r="Q318" s="265"/>
      <c r="R318" s="265"/>
      <c r="S318" s="265"/>
      <c r="T318" s="266"/>
      <c r="AT318" s="267" t="s">
        <v>176</v>
      </c>
      <c r="AU318" s="267" t="s">
        <v>85</v>
      </c>
      <c r="AV318" s="14" t="s">
        <v>172</v>
      </c>
      <c r="AW318" s="14" t="s">
        <v>37</v>
      </c>
      <c r="AX318" s="14" t="s">
        <v>83</v>
      </c>
      <c r="AY318" s="267" t="s">
        <v>165</v>
      </c>
    </row>
    <row r="319" s="1" customFormat="1" ht="16.5" customHeight="1">
      <c r="B319" s="39"/>
      <c r="C319" s="220" t="s">
        <v>446</v>
      </c>
      <c r="D319" s="220" t="s">
        <v>167</v>
      </c>
      <c r="E319" s="221" t="s">
        <v>761</v>
      </c>
      <c r="F319" s="222" t="s">
        <v>762</v>
      </c>
      <c r="G319" s="223" t="s">
        <v>219</v>
      </c>
      <c r="H319" s="224">
        <v>15.734999999999999</v>
      </c>
      <c r="I319" s="225"/>
      <c r="J319" s="226">
        <f>ROUND(I319*H319,2)</f>
        <v>0</v>
      </c>
      <c r="K319" s="222" t="s">
        <v>171</v>
      </c>
      <c r="L319" s="44"/>
      <c r="M319" s="227" t="s">
        <v>19</v>
      </c>
      <c r="N319" s="228" t="s">
        <v>47</v>
      </c>
      <c r="O319" s="84"/>
      <c r="P319" s="229">
        <f>O319*H319</f>
        <v>0</v>
      </c>
      <c r="Q319" s="229">
        <v>0</v>
      </c>
      <c r="R319" s="229">
        <f>Q319*H319</f>
        <v>0</v>
      </c>
      <c r="S319" s="229">
        <v>0</v>
      </c>
      <c r="T319" s="230">
        <f>S319*H319</f>
        <v>0</v>
      </c>
      <c r="AR319" s="231" t="s">
        <v>172</v>
      </c>
      <c r="AT319" s="231" t="s">
        <v>167</v>
      </c>
      <c r="AU319" s="231" t="s">
        <v>85</v>
      </c>
      <c r="AY319" s="18" t="s">
        <v>165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8" t="s">
        <v>83</v>
      </c>
      <c r="BK319" s="232">
        <f>ROUND(I319*H319,2)</f>
        <v>0</v>
      </c>
      <c r="BL319" s="18" t="s">
        <v>172</v>
      </c>
      <c r="BM319" s="231" t="s">
        <v>1278</v>
      </c>
    </row>
    <row r="320" s="1" customFormat="1">
      <c r="B320" s="39"/>
      <c r="C320" s="40"/>
      <c r="D320" s="233" t="s">
        <v>174</v>
      </c>
      <c r="E320" s="40"/>
      <c r="F320" s="234" t="s">
        <v>764</v>
      </c>
      <c r="G320" s="40"/>
      <c r="H320" s="40"/>
      <c r="I320" s="146"/>
      <c r="J320" s="40"/>
      <c r="K320" s="40"/>
      <c r="L320" s="44"/>
      <c r="M320" s="235"/>
      <c r="N320" s="84"/>
      <c r="O320" s="84"/>
      <c r="P320" s="84"/>
      <c r="Q320" s="84"/>
      <c r="R320" s="84"/>
      <c r="S320" s="84"/>
      <c r="T320" s="85"/>
      <c r="AT320" s="18" t="s">
        <v>174</v>
      </c>
      <c r="AU320" s="18" t="s">
        <v>85</v>
      </c>
    </row>
    <row r="321" s="12" customFormat="1">
      <c r="B321" s="236"/>
      <c r="C321" s="237"/>
      <c r="D321" s="233" t="s">
        <v>176</v>
      </c>
      <c r="E321" s="238" t="s">
        <v>19</v>
      </c>
      <c r="F321" s="239" t="s">
        <v>1279</v>
      </c>
      <c r="G321" s="237"/>
      <c r="H321" s="238" t="s">
        <v>19</v>
      </c>
      <c r="I321" s="240"/>
      <c r="J321" s="237"/>
      <c r="K321" s="237"/>
      <c r="L321" s="241"/>
      <c r="M321" s="242"/>
      <c r="N321" s="243"/>
      <c r="O321" s="243"/>
      <c r="P321" s="243"/>
      <c r="Q321" s="243"/>
      <c r="R321" s="243"/>
      <c r="S321" s="243"/>
      <c r="T321" s="244"/>
      <c r="AT321" s="245" t="s">
        <v>176</v>
      </c>
      <c r="AU321" s="245" t="s">
        <v>85</v>
      </c>
      <c r="AV321" s="12" t="s">
        <v>83</v>
      </c>
      <c r="AW321" s="12" t="s">
        <v>37</v>
      </c>
      <c r="AX321" s="12" t="s">
        <v>76</v>
      </c>
      <c r="AY321" s="245" t="s">
        <v>165</v>
      </c>
    </row>
    <row r="322" s="13" customFormat="1">
      <c r="B322" s="246"/>
      <c r="C322" s="247"/>
      <c r="D322" s="233" t="s">
        <v>176</v>
      </c>
      <c r="E322" s="248" t="s">
        <v>19</v>
      </c>
      <c r="F322" s="249" t="s">
        <v>1280</v>
      </c>
      <c r="G322" s="247"/>
      <c r="H322" s="250">
        <v>17.550000000000001</v>
      </c>
      <c r="I322" s="251"/>
      <c r="J322" s="247"/>
      <c r="K322" s="247"/>
      <c r="L322" s="252"/>
      <c r="M322" s="253"/>
      <c r="N322" s="254"/>
      <c r="O322" s="254"/>
      <c r="P322" s="254"/>
      <c r="Q322" s="254"/>
      <c r="R322" s="254"/>
      <c r="S322" s="254"/>
      <c r="T322" s="255"/>
      <c r="AT322" s="256" t="s">
        <v>176</v>
      </c>
      <c r="AU322" s="256" t="s">
        <v>85</v>
      </c>
      <c r="AV322" s="13" t="s">
        <v>85</v>
      </c>
      <c r="AW322" s="13" t="s">
        <v>37</v>
      </c>
      <c r="AX322" s="13" t="s">
        <v>76</v>
      </c>
      <c r="AY322" s="256" t="s">
        <v>165</v>
      </c>
    </row>
    <row r="323" s="13" customFormat="1">
      <c r="B323" s="246"/>
      <c r="C323" s="247"/>
      <c r="D323" s="233" t="s">
        <v>176</v>
      </c>
      <c r="E323" s="248" t="s">
        <v>19</v>
      </c>
      <c r="F323" s="249" t="s">
        <v>1281</v>
      </c>
      <c r="G323" s="247"/>
      <c r="H323" s="250">
        <v>-0.375</v>
      </c>
      <c r="I323" s="251"/>
      <c r="J323" s="247"/>
      <c r="K323" s="247"/>
      <c r="L323" s="252"/>
      <c r="M323" s="253"/>
      <c r="N323" s="254"/>
      <c r="O323" s="254"/>
      <c r="P323" s="254"/>
      <c r="Q323" s="254"/>
      <c r="R323" s="254"/>
      <c r="S323" s="254"/>
      <c r="T323" s="255"/>
      <c r="AT323" s="256" t="s">
        <v>176</v>
      </c>
      <c r="AU323" s="256" t="s">
        <v>85</v>
      </c>
      <c r="AV323" s="13" t="s">
        <v>85</v>
      </c>
      <c r="AW323" s="13" t="s">
        <v>37</v>
      </c>
      <c r="AX323" s="13" t="s">
        <v>76</v>
      </c>
      <c r="AY323" s="256" t="s">
        <v>165</v>
      </c>
    </row>
    <row r="324" s="15" customFormat="1">
      <c r="B324" s="282"/>
      <c r="C324" s="283"/>
      <c r="D324" s="233" t="s">
        <v>176</v>
      </c>
      <c r="E324" s="284" t="s">
        <v>19</v>
      </c>
      <c r="F324" s="285" t="s">
        <v>862</v>
      </c>
      <c r="G324" s="283"/>
      <c r="H324" s="286">
        <v>17.175000000000001</v>
      </c>
      <c r="I324" s="287"/>
      <c r="J324" s="283"/>
      <c r="K324" s="283"/>
      <c r="L324" s="288"/>
      <c r="M324" s="289"/>
      <c r="N324" s="290"/>
      <c r="O324" s="290"/>
      <c r="P324" s="290"/>
      <c r="Q324" s="290"/>
      <c r="R324" s="290"/>
      <c r="S324" s="290"/>
      <c r="T324" s="291"/>
      <c r="AT324" s="292" t="s">
        <v>176</v>
      </c>
      <c r="AU324" s="292" t="s">
        <v>85</v>
      </c>
      <c r="AV324" s="15" t="s">
        <v>188</v>
      </c>
      <c r="AW324" s="15" t="s">
        <v>37</v>
      </c>
      <c r="AX324" s="15" t="s">
        <v>76</v>
      </c>
      <c r="AY324" s="292" t="s">
        <v>165</v>
      </c>
    </row>
    <row r="325" s="12" customFormat="1">
      <c r="B325" s="236"/>
      <c r="C325" s="237"/>
      <c r="D325" s="233" t="s">
        <v>176</v>
      </c>
      <c r="E325" s="238" t="s">
        <v>19</v>
      </c>
      <c r="F325" s="239" t="s">
        <v>1282</v>
      </c>
      <c r="G325" s="237"/>
      <c r="H325" s="238" t="s">
        <v>19</v>
      </c>
      <c r="I325" s="240"/>
      <c r="J325" s="237"/>
      <c r="K325" s="237"/>
      <c r="L325" s="241"/>
      <c r="M325" s="242"/>
      <c r="N325" s="243"/>
      <c r="O325" s="243"/>
      <c r="P325" s="243"/>
      <c r="Q325" s="243"/>
      <c r="R325" s="243"/>
      <c r="S325" s="243"/>
      <c r="T325" s="244"/>
      <c r="AT325" s="245" t="s">
        <v>176</v>
      </c>
      <c r="AU325" s="245" t="s">
        <v>85</v>
      </c>
      <c r="AV325" s="12" t="s">
        <v>83</v>
      </c>
      <c r="AW325" s="12" t="s">
        <v>37</v>
      </c>
      <c r="AX325" s="12" t="s">
        <v>76</v>
      </c>
      <c r="AY325" s="245" t="s">
        <v>165</v>
      </c>
    </row>
    <row r="326" s="13" customFormat="1">
      <c r="B326" s="246"/>
      <c r="C326" s="247"/>
      <c r="D326" s="233" t="s">
        <v>176</v>
      </c>
      <c r="E326" s="248" t="s">
        <v>19</v>
      </c>
      <c r="F326" s="249" t="s">
        <v>1283</v>
      </c>
      <c r="G326" s="247"/>
      <c r="H326" s="250">
        <v>-0.997</v>
      </c>
      <c r="I326" s="251"/>
      <c r="J326" s="247"/>
      <c r="K326" s="247"/>
      <c r="L326" s="252"/>
      <c r="M326" s="253"/>
      <c r="N326" s="254"/>
      <c r="O326" s="254"/>
      <c r="P326" s="254"/>
      <c r="Q326" s="254"/>
      <c r="R326" s="254"/>
      <c r="S326" s="254"/>
      <c r="T326" s="255"/>
      <c r="AT326" s="256" t="s">
        <v>176</v>
      </c>
      <c r="AU326" s="256" t="s">
        <v>85</v>
      </c>
      <c r="AV326" s="13" t="s">
        <v>85</v>
      </c>
      <c r="AW326" s="13" t="s">
        <v>37</v>
      </c>
      <c r="AX326" s="13" t="s">
        <v>76</v>
      </c>
      <c r="AY326" s="256" t="s">
        <v>165</v>
      </c>
    </row>
    <row r="327" s="12" customFormat="1">
      <c r="B327" s="236"/>
      <c r="C327" s="237"/>
      <c r="D327" s="233" t="s">
        <v>176</v>
      </c>
      <c r="E327" s="238" t="s">
        <v>19</v>
      </c>
      <c r="F327" s="239" t="s">
        <v>1284</v>
      </c>
      <c r="G327" s="237"/>
      <c r="H327" s="238" t="s">
        <v>19</v>
      </c>
      <c r="I327" s="240"/>
      <c r="J327" s="237"/>
      <c r="K327" s="237"/>
      <c r="L327" s="241"/>
      <c r="M327" s="242"/>
      <c r="N327" s="243"/>
      <c r="O327" s="243"/>
      <c r="P327" s="243"/>
      <c r="Q327" s="243"/>
      <c r="R327" s="243"/>
      <c r="S327" s="243"/>
      <c r="T327" s="244"/>
      <c r="AT327" s="245" t="s">
        <v>176</v>
      </c>
      <c r="AU327" s="245" t="s">
        <v>85</v>
      </c>
      <c r="AV327" s="12" t="s">
        <v>83</v>
      </c>
      <c r="AW327" s="12" t="s">
        <v>37</v>
      </c>
      <c r="AX327" s="12" t="s">
        <v>76</v>
      </c>
      <c r="AY327" s="245" t="s">
        <v>165</v>
      </c>
    </row>
    <row r="328" s="13" customFormat="1">
      <c r="B328" s="246"/>
      <c r="C328" s="247"/>
      <c r="D328" s="233" t="s">
        <v>176</v>
      </c>
      <c r="E328" s="248" t="s">
        <v>19</v>
      </c>
      <c r="F328" s="249" t="s">
        <v>1285</v>
      </c>
      <c r="G328" s="247"/>
      <c r="H328" s="250">
        <v>-0.443</v>
      </c>
      <c r="I328" s="251"/>
      <c r="J328" s="247"/>
      <c r="K328" s="247"/>
      <c r="L328" s="252"/>
      <c r="M328" s="253"/>
      <c r="N328" s="254"/>
      <c r="O328" s="254"/>
      <c r="P328" s="254"/>
      <c r="Q328" s="254"/>
      <c r="R328" s="254"/>
      <c r="S328" s="254"/>
      <c r="T328" s="255"/>
      <c r="AT328" s="256" t="s">
        <v>176</v>
      </c>
      <c r="AU328" s="256" t="s">
        <v>85</v>
      </c>
      <c r="AV328" s="13" t="s">
        <v>85</v>
      </c>
      <c r="AW328" s="13" t="s">
        <v>37</v>
      </c>
      <c r="AX328" s="13" t="s">
        <v>76</v>
      </c>
      <c r="AY328" s="256" t="s">
        <v>165</v>
      </c>
    </row>
    <row r="329" s="15" customFormat="1">
      <c r="B329" s="282"/>
      <c r="C329" s="283"/>
      <c r="D329" s="233" t="s">
        <v>176</v>
      </c>
      <c r="E329" s="284" t="s">
        <v>19</v>
      </c>
      <c r="F329" s="285" t="s">
        <v>862</v>
      </c>
      <c r="G329" s="283"/>
      <c r="H329" s="286">
        <v>-1.44</v>
      </c>
      <c r="I329" s="287"/>
      <c r="J329" s="283"/>
      <c r="K329" s="283"/>
      <c r="L329" s="288"/>
      <c r="M329" s="289"/>
      <c r="N329" s="290"/>
      <c r="O329" s="290"/>
      <c r="P329" s="290"/>
      <c r="Q329" s="290"/>
      <c r="R329" s="290"/>
      <c r="S329" s="290"/>
      <c r="T329" s="291"/>
      <c r="AT329" s="292" t="s">
        <v>176</v>
      </c>
      <c r="AU329" s="292" t="s">
        <v>85</v>
      </c>
      <c r="AV329" s="15" t="s">
        <v>188</v>
      </c>
      <c r="AW329" s="15" t="s">
        <v>37</v>
      </c>
      <c r="AX329" s="15" t="s">
        <v>76</v>
      </c>
      <c r="AY329" s="292" t="s">
        <v>165</v>
      </c>
    </row>
    <row r="330" s="14" customFormat="1">
      <c r="B330" s="257"/>
      <c r="C330" s="258"/>
      <c r="D330" s="233" t="s">
        <v>176</v>
      </c>
      <c r="E330" s="259" t="s">
        <v>19</v>
      </c>
      <c r="F330" s="260" t="s">
        <v>181</v>
      </c>
      <c r="G330" s="258"/>
      <c r="H330" s="261">
        <v>15.734999999999999</v>
      </c>
      <c r="I330" s="262"/>
      <c r="J330" s="258"/>
      <c r="K330" s="258"/>
      <c r="L330" s="263"/>
      <c r="M330" s="264"/>
      <c r="N330" s="265"/>
      <c r="O330" s="265"/>
      <c r="P330" s="265"/>
      <c r="Q330" s="265"/>
      <c r="R330" s="265"/>
      <c r="S330" s="265"/>
      <c r="T330" s="266"/>
      <c r="AT330" s="267" t="s">
        <v>176</v>
      </c>
      <c r="AU330" s="267" t="s">
        <v>85</v>
      </c>
      <c r="AV330" s="14" t="s">
        <v>172</v>
      </c>
      <c r="AW330" s="14" t="s">
        <v>37</v>
      </c>
      <c r="AX330" s="14" t="s">
        <v>83</v>
      </c>
      <c r="AY330" s="267" t="s">
        <v>165</v>
      </c>
    </row>
    <row r="331" s="1" customFormat="1" ht="16.5" customHeight="1">
      <c r="B331" s="39"/>
      <c r="C331" s="268" t="s">
        <v>456</v>
      </c>
      <c r="D331" s="268" t="s">
        <v>268</v>
      </c>
      <c r="E331" s="269" t="s">
        <v>768</v>
      </c>
      <c r="F331" s="270" t="s">
        <v>270</v>
      </c>
      <c r="G331" s="271" t="s">
        <v>271</v>
      </c>
      <c r="H331" s="272">
        <v>31.469999999999999</v>
      </c>
      <c r="I331" s="273"/>
      <c r="J331" s="274">
        <f>ROUND(I331*H331,2)</f>
        <v>0</v>
      </c>
      <c r="K331" s="270" t="s">
        <v>171</v>
      </c>
      <c r="L331" s="275"/>
      <c r="M331" s="276" t="s">
        <v>19</v>
      </c>
      <c r="N331" s="277" t="s">
        <v>47</v>
      </c>
      <c r="O331" s="84"/>
      <c r="P331" s="229">
        <f>O331*H331</f>
        <v>0</v>
      </c>
      <c r="Q331" s="229">
        <v>1</v>
      </c>
      <c r="R331" s="229">
        <f>Q331*H331</f>
        <v>31.469999999999999</v>
      </c>
      <c r="S331" s="229">
        <v>0</v>
      </c>
      <c r="T331" s="230">
        <f>S331*H331</f>
        <v>0</v>
      </c>
      <c r="AR331" s="231" t="s">
        <v>590</v>
      </c>
      <c r="AT331" s="231" t="s">
        <v>268</v>
      </c>
      <c r="AU331" s="231" t="s">
        <v>85</v>
      </c>
      <c r="AY331" s="18" t="s">
        <v>165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18" t="s">
        <v>83</v>
      </c>
      <c r="BK331" s="232">
        <f>ROUND(I331*H331,2)</f>
        <v>0</v>
      </c>
      <c r="BL331" s="18" t="s">
        <v>590</v>
      </c>
      <c r="BM331" s="231" t="s">
        <v>1286</v>
      </c>
    </row>
    <row r="332" s="1" customFormat="1">
      <c r="B332" s="39"/>
      <c r="C332" s="40"/>
      <c r="D332" s="233" t="s">
        <v>174</v>
      </c>
      <c r="E332" s="40"/>
      <c r="F332" s="234" t="s">
        <v>270</v>
      </c>
      <c r="G332" s="40"/>
      <c r="H332" s="40"/>
      <c r="I332" s="146"/>
      <c r="J332" s="40"/>
      <c r="K332" s="40"/>
      <c r="L332" s="44"/>
      <c r="M332" s="235"/>
      <c r="N332" s="84"/>
      <c r="O332" s="84"/>
      <c r="P332" s="84"/>
      <c r="Q332" s="84"/>
      <c r="R332" s="84"/>
      <c r="S332" s="84"/>
      <c r="T332" s="85"/>
      <c r="AT332" s="18" t="s">
        <v>174</v>
      </c>
      <c r="AU332" s="18" t="s">
        <v>85</v>
      </c>
    </row>
    <row r="333" s="12" customFormat="1">
      <c r="B333" s="236"/>
      <c r="C333" s="237"/>
      <c r="D333" s="233" t="s">
        <v>176</v>
      </c>
      <c r="E333" s="238" t="s">
        <v>19</v>
      </c>
      <c r="F333" s="239" t="s">
        <v>866</v>
      </c>
      <c r="G333" s="237"/>
      <c r="H333" s="238" t="s">
        <v>19</v>
      </c>
      <c r="I333" s="240"/>
      <c r="J333" s="237"/>
      <c r="K333" s="237"/>
      <c r="L333" s="241"/>
      <c r="M333" s="242"/>
      <c r="N333" s="243"/>
      <c r="O333" s="243"/>
      <c r="P333" s="243"/>
      <c r="Q333" s="243"/>
      <c r="R333" s="243"/>
      <c r="S333" s="243"/>
      <c r="T333" s="244"/>
      <c r="AT333" s="245" t="s">
        <v>176</v>
      </c>
      <c r="AU333" s="245" t="s">
        <v>85</v>
      </c>
      <c r="AV333" s="12" t="s">
        <v>83</v>
      </c>
      <c r="AW333" s="12" t="s">
        <v>37</v>
      </c>
      <c r="AX333" s="12" t="s">
        <v>76</v>
      </c>
      <c r="AY333" s="245" t="s">
        <v>165</v>
      </c>
    </row>
    <row r="334" s="13" customFormat="1">
      <c r="B334" s="246"/>
      <c r="C334" s="247"/>
      <c r="D334" s="233" t="s">
        <v>176</v>
      </c>
      <c r="E334" s="248" t="s">
        <v>19</v>
      </c>
      <c r="F334" s="249" t="s">
        <v>1287</v>
      </c>
      <c r="G334" s="247"/>
      <c r="H334" s="250">
        <v>31.469999999999999</v>
      </c>
      <c r="I334" s="251"/>
      <c r="J334" s="247"/>
      <c r="K334" s="247"/>
      <c r="L334" s="252"/>
      <c r="M334" s="253"/>
      <c r="N334" s="254"/>
      <c r="O334" s="254"/>
      <c r="P334" s="254"/>
      <c r="Q334" s="254"/>
      <c r="R334" s="254"/>
      <c r="S334" s="254"/>
      <c r="T334" s="255"/>
      <c r="AT334" s="256" t="s">
        <v>176</v>
      </c>
      <c r="AU334" s="256" t="s">
        <v>85</v>
      </c>
      <c r="AV334" s="13" t="s">
        <v>85</v>
      </c>
      <c r="AW334" s="13" t="s">
        <v>37</v>
      </c>
      <c r="AX334" s="13" t="s">
        <v>76</v>
      </c>
      <c r="AY334" s="256" t="s">
        <v>165</v>
      </c>
    </row>
    <row r="335" s="14" customFormat="1">
      <c r="B335" s="257"/>
      <c r="C335" s="258"/>
      <c r="D335" s="233" t="s">
        <v>176</v>
      </c>
      <c r="E335" s="259" t="s">
        <v>19</v>
      </c>
      <c r="F335" s="260" t="s">
        <v>181</v>
      </c>
      <c r="G335" s="258"/>
      <c r="H335" s="261">
        <v>31.469999999999999</v>
      </c>
      <c r="I335" s="262"/>
      <c r="J335" s="258"/>
      <c r="K335" s="258"/>
      <c r="L335" s="263"/>
      <c r="M335" s="264"/>
      <c r="N335" s="265"/>
      <c r="O335" s="265"/>
      <c r="P335" s="265"/>
      <c r="Q335" s="265"/>
      <c r="R335" s="265"/>
      <c r="S335" s="265"/>
      <c r="T335" s="266"/>
      <c r="AT335" s="267" t="s">
        <v>176</v>
      </c>
      <c r="AU335" s="267" t="s">
        <v>85</v>
      </c>
      <c r="AV335" s="14" t="s">
        <v>172</v>
      </c>
      <c r="AW335" s="14" t="s">
        <v>37</v>
      </c>
      <c r="AX335" s="14" t="s">
        <v>83</v>
      </c>
      <c r="AY335" s="267" t="s">
        <v>165</v>
      </c>
    </row>
    <row r="336" s="1" customFormat="1" ht="16.5" customHeight="1">
      <c r="B336" s="39"/>
      <c r="C336" s="220" t="s">
        <v>463</v>
      </c>
      <c r="D336" s="220" t="s">
        <v>167</v>
      </c>
      <c r="E336" s="221" t="s">
        <v>1288</v>
      </c>
      <c r="F336" s="222" t="s">
        <v>1289</v>
      </c>
      <c r="G336" s="223" t="s">
        <v>219</v>
      </c>
      <c r="H336" s="224">
        <v>0.078</v>
      </c>
      <c r="I336" s="225"/>
      <c r="J336" s="226">
        <f>ROUND(I336*H336,2)</f>
        <v>0</v>
      </c>
      <c r="K336" s="222" t="s">
        <v>171</v>
      </c>
      <c r="L336" s="44"/>
      <c r="M336" s="227" t="s">
        <v>19</v>
      </c>
      <c r="N336" s="228" t="s">
        <v>47</v>
      </c>
      <c r="O336" s="84"/>
      <c r="P336" s="229">
        <f>O336*H336</f>
        <v>0</v>
      </c>
      <c r="Q336" s="229">
        <v>0</v>
      </c>
      <c r="R336" s="229">
        <f>Q336*H336</f>
        <v>0</v>
      </c>
      <c r="S336" s="229">
        <v>2.3999999999999999</v>
      </c>
      <c r="T336" s="230">
        <f>S336*H336</f>
        <v>0.18720000000000001</v>
      </c>
      <c r="AR336" s="231" t="s">
        <v>172</v>
      </c>
      <c r="AT336" s="231" t="s">
        <v>167</v>
      </c>
      <c r="AU336" s="231" t="s">
        <v>85</v>
      </c>
      <c r="AY336" s="18" t="s">
        <v>165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18" t="s">
        <v>83</v>
      </c>
      <c r="BK336" s="232">
        <f>ROUND(I336*H336,2)</f>
        <v>0</v>
      </c>
      <c r="BL336" s="18" t="s">
        <v>172</v>
      </c>
      <c r="BM336" s="231" t="s">
        <v>1290</v>
      </c>
    </row>
    <row r="337" s="1" customFormat="1">
      <c r="B337" s="39"/>
      <c r="C337" s="40"/>
      <c r="D337" s="233" t="s">
        <v>174</v>
      </c>
      <c r="E337" s="40"/>
      <c r="F337" s="234" t="s">
        <v>1291</v>
      </c>
      <c r="G337" s="40"/>
      <c r="H337" s="40"/>
      <c r="I337" s="146"/>
      <c r="J337" s="40"/>
      <c r="K337" s="40"/>
      <c r="L337" s="44"/>
      <c r="M337" s="235"/>
      <c r="N337" s="84"/>
      <c r="O337" s="84"/>
      <c r="P337" s="84"/>
      <c r="Q337" s="84"/>
      <c r="R337" s="84"/>
      <c r="S337" s="84"/>
      <c r="T337" s="85"/>
      <c r="AT337" s="18" t="s">
        <v>174</v>
      </c>
      <c r="AU337" s="18" t="s">
        <v>85</v>
      </c>
    </row>
    <row r="338" s="12" customFormat="1">
      <c r="B338" s="236"/>
      <c r="C338" s="237"/>
      <c r="D338" s="233" t="s">
        <v>176</v>
      </c>
      <c r="E338" s="238" t="s">
        <v>19</v>
      </c>
      <c r="F338" s="239" t="s">
        <v>1292</v>
      </c>
      <c r="G338" s="237"/>
      <c r="H338" s="238" t="s">
        <v>19</v>
      </c>
      <c r="I338" s="240"/>
      <c r="J338" s="237"/>
      <c r="K338" s="237"/>
      <c r="L338" s="241"/>
      <c r="M338" s="242"/>
      <c r="N338" s="243"/>
      <c r="O338" s="243"/>
      <c r="P338" s="243"/>
      <c r="Q338" s="243"/>
      <c r="R338" s="243"/>
      <c r="S338" s="243"/>
      <c r="T338" s="244"/>
      <c r="AT338" s="245" t="s">
        <v>176</v>
      </c>
      <c r="AU338" s="245" t="s">
        <v>85</v>
      </c>
      <c r="AV338" s="12" t="s">
        <v>83</v>
      </c>
      <c r="AW338" s="12" t="s">
        <v>37</v>
      </c>
      <c r="AX338" s="12" t="s">
        <v>76</v>
      </c>
      <c r="AY338" s="245" t="s">
        <v>165</v>
      </c>
    </row>
    <row r="339" s="13" customFormat="1">
      <c r="B339" s="246"/>
      <c r="C339" s="247"/>
      <c r="D339" s="233" t="s">
        <v>176</v>
      </c>
      <c r="E339" s="248" t="s">
        <v>19</v>
      </c>
      <c r="F339" s="249" t="s">
        <v>1293</v>
      </c>
      <c r="G339" s="247"/>
      <c r="H339" s="250">
        <v>0.14099999999999999</v>
      </c>
      <c r="I339" s="251"/>
      <c r="J339" s="247"/>
      <c r="K339" s="247"/>
      <c r="L339" s="252"/>
      <c r="M339" s="253"/>
      <c r="N339" s="254"/>
      <c r="O339" s="254"/>
      <c r="P339" s="254"/>
      <c r="Q339" s="254"/>
      <c r="R339" s="254"/>
      <c r="S339" s="254"/>
      <c r="T339" s="255"/>
      <c r="AT339" s="256" t="s">
        <v>176</v>
      </c>
      <c r="AU339" s="256" t="s">
        <v>85</v>
      </c>
      <c r="AV339" s="13" t="s">
        <v>85</v>
      </c>
      <c r="AW339" s="13" t="s">
        <v>37</v>
      </c>
      <c r="AX339" s="13" t="s">
        <v>76</v>
      </c>
      <c r="AY339" s="256" t="s">
        <v>165</v>
      </c>
    </row>
    <row r="340" s="12" customFormat="1">
      <c r="B340" s="236"/>
      <c r="C340" s="237"/>
      <c r="D340" s="233" t="s">
        <v>176</v>
      </c>
      <c r="E340" s="238" t="s">
        <v>19</v>
      </c>
      <c r="F340" s="239" t="s">
        <v>1294</v>
      </c>
      <c r="G340" s="237"/>
      <c r="H340" s="238" t="s">
        <v>19</v>
      </c>
      <c r="I340" s="240"/>
      <c r="J340" s="237"/>
      <c r="K340" s="237"/>
      <c r="L340" s="241"/>
      <c r="M340" s="242"/>
      <c r="N340" s="243"/>
      <c r="O340" s="243"/>
      <c r="P340" s="243"/>
      <c r="Q340" s="243"/>
      <c r="R340" s="243"/>
      <c r="S340" s="243"/>
      <c r="T340" s="244"/>
      <c r="AT340" s="245" t="s">
        <v>176</v>
      </c>
      <c r="AU340" s="245" t="s">
        <v>85</v>
      </c>
      <c r="AV340" s="12" t="s">
        <v>83</v>
      </c>
      <c r="AW340" s="12" t="s">
        <v>37</v>
      </c>
      <c r="AX340" s="12" t="s">
        <v>76</v>
      </c>
      <c r="AY340" s="245" t="s">
        <v>165</v>
      </c>
    </row>
    <row r="341" s="13" customFormat="1">
      <c r="B341" s="246"/>
      <c r="C341" s="247"/>
      <c r="D341" s="233" t="s">
        <v>176</v>
      </c>
      <c r="E341" s="248" t="s">
        <v>19</v>
      </c>
      <c r="F341" s="249" t="s">
        <v>1295</v>
      </c>
      <c r="G341" s="247"/>
      <c r="H341" s="250">
        <v>-0.063</v>
      </c>
      <c r="I341" s="251"/>
      <c r="J341" s="247"/>
      <c r="K341" s="247"/>
      <c r="L341" s="252"/>
      <c r="M341" s="253"/>
      <c r="N341" s="254"/>
      <c r="O341" s="254"/>
      <c r="P341" s="254"/>
      <c r="Q341" s="254"/>
      <c r="R341" s="254"/>
      <c r="S341" s="254"/>
      <c r="T341" s="255"/>
      <c r="AT341" s="256" t="s">
        <v>176</v>
      </c>
      <c r="AU341" s="256" t="s">
        <v>85</v>
      </c>
      <c r="AV341" s="13" t="s">
        <v>85</v>
      </c>
      <c r="AW341" s="13" t="s">
        <v>37</v>
      </c>
      <c r="AX341" s="13" t="s">
        <v>76</v>
      </c>
      <c r="AY341" s="256" t="s">
        <v>165</v>
      </c>
    </row>
    <row r="342" s="14" customFormat="1">
      <c r="B342" s="257"/>
      <c r="C342" s="258"/>
      <c r="D342" s="233" t="s">
        <v>176</v>
      </c>
      <c r="E342" s="259" t="s">
        <v>19</v>
      </c>
      <c r="F342" s="260" t="s">
        <v>181</v>
      </c>
      <c r="G342" s="258"/>
      <c r="H342" s="261">
        <v>0.078</v>
      </c>
      <c r="I342" s="262"/>
      <c r="J342" s="258"/>
      <c r="K342" s="258"/>
      <c r="L342" s="263"/>
      <c r="M342" s="264"/>
      <c r="N342" s="265"/>
      <c r="O342" s="265"/>
      <c r="P342" s="265"/>
      <c r="Q342" s="265"/>
      <c r="R342" s="265"/>
      <c r="S342" s="265"/>
      <c r="T342" s="266"/>
      <c r="AT342" s="267" t="s">
        <v>176</v>
      </c>
      <c r="AU342" s="267" t="s">
        <v>85</v>
      </c>
      <c r="AV342" s="14" t="s">
        <v>172</v>
      </c>
      <c r="AW342" s="14" t="s">
        <v>37</v>
      </c>
      <c r="AX342" s="14" t="s">
        <v>83</v>
      </c>
      <c r="AY342" s="267" t="s">
        <v>165</v>
      </c>
    </row>
    <row r="343" s="1" customFormat="1" ht="16.5" customHeight="1">
      <c r="B343" s="39"/>
      <c r="C343" s="220" t="s">
        <v>471</v>
      </c>
      <c r="D343" s="220" t="s">
        <v>167</v>
      </c>
      <c r="E343" s="221" t="s">
        <v>868</v>
      </c>
      <c r="F343" s="222" t="s">
        <v>869</v>
      </c>
      <c r="G343" s="223" t="s">
        <v>219</v>
      </c>
      <c r="H343" s="224">
        <v>0.67500000000000004</v>
      </c>
      <c r="I343" s="225"/>
      <c r="J343" s="226">
        <f>ROUND(I343*H343,2)</f>
        <v>0</v>
      </c>
      <c r="K343" s="222" t="s">
        <v>171</v>
      </c>
      <c r="L343" s="44"/>
      <c r="M343" s="227" t="s">
        <v>19</v>
      </c>
      <c r="N343" s="228" t="s">
        <v>47</v>
      </c>
      <c r="O343" s="84"/>
      <c r="P343" s="229">
        <f>O343*H343</f>
        <v>0</v>
      </c>
      <c r="Q343" s="229">
        <v>1.8907700000000001</v>
      </c>
      <c r="R343" s="229">
        <f>Q343*H343</f>
        <v>1.2762697500000002</v>
      </c>
      <c r="S343" s="229">
        <v>0</v>
      </c>
      <c r="T343" s="230">
        <f>S343*H343</f>
        <v>0</v>
      </c>
      <c r="AR343" s="231" t="s">
        <v>172</v>
      </c>
      <c r="AT343" s="231" t="s">
        <v>167</v>
      </c>
      <c r="AU343" s="231" t="s">
        <v>85</v>
      </c>
      <c r="AY343" s="18" t="s">
        <v>165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8" t="s">
        <v>83</v>
      </c>
      <c r="BK343" s="232">
        <f>ROUND(I343*H343,2)</f>
        <v>0</v>
      </c>
      <c r="BL343" s="18" t="s">
        <v>172</v>
      </c>
      <c r="BM343" s="231" t="s">
        <v>1296</v>
      </c>
    </row>
    <row r="344" s="1" customFormat="1">
      <c r="B344" s="39"/>
      <c r="C344" s="40"/>
      <c r="D344" s="233" t="s">
        <v>174</v>
      </c>
      <c r="E344" s="40"/>
      <c r="F344" s="234" t="s">
        <v>871</v>
      </c>
      <c r="G344" s="40"/>
      <c r="H344" s="40"/>
      <c r="I344" s="146"/>
      <c r="J344" s="40"/>
      <c r="K344" s="40"/>
      <c r="L344" s="44"/>
      <c r="M344" s="235"/>
      <c r="N344" s="84"/>
      <c r="O344" s="84"/>
      <c r="P344" s="84"/>
      <c r="Q344" s="84"/>
      <c r="R344" s="84"/>
      <c r="S344" s="84"/>
      <c r="T344" s="85"/>
      <c r="AT344" s="18" t="s">
        <v>174</v>
      </c>
      <c r="AU344" s="18" t="s">
        <v>85</v>
      </c>
    </row>
    <row r="345" s="12" customFormat="1">
      <c r="B345" s="236"/>
      <c r="C345" s="237"/>
      <c r="D345" s="233" t="s">
        <v>176</v>
      </c>
      <c r="E345" s="238" t="s">
        <v>19</v>
      </c>
      <c r="F345" s="239" t="s">
        <v>1297</v>
      </c>
      <c r="G345" s="237"/>
      <c r="H345" s="238" t="s">
        <v>19</v>
      </c>
      <c r="I345" s="240"/>
      <c r="J345" s="237"/>
      <c r="K345" s="237"/>
      <c r="L345" s="241"/>
      <c r="M345" s="242"/>
      <c r="N345" s="243"/>
      <c r="O345" s="243"/>
      <c r="P345" s="243"/>
      <c r="Q345" s="243"/>
      <c r="R345" s="243"/>
      <c r="S345" s="243"/>
      <c r="T345" s="244"/>
      <c r="AT345" s="245" t="s">
        <v>176</v>
      </c>
      <c r="AU345" s="245" t="s">
        <v>85</v>
      </c>
      <c r="AV345" s="12" t="s">
        <v>83</v>
      </c>
      <c r="AW345" s="12" t="s">
        <v>37</v>
      </c>
      <c r="AX345" s="12" t="s">
        <v>76</v>
      </c>
      <c r="AY345" s="245" t="s">
        <v>165</v>
      </c>
    </row>
    <row r="346" s="13" customFormat="1">
      <c r="B346" s="246"/>
      <c r="C346" s="247"/>
      <c r="D346" s="233" t="s">
        <v>176</v>
      </c>
      <c r="E346" s="248" t="s">
        <v>19</v>
      </c>
      <c r="F346" s="249" t="s">
        <v>1298</v>
      </c>
      <c r="G346" s="247"/>
      <c r="H346" s="250">
        <v>0.67500000000000004</v>
      </c>
      <c r="I346" s="251"/>
      <c r="J346" s="247"/>
      <c r="K346" s="247"/>
      <c r="L346" s="252"/>
      <c r="M346" s="253"/>
      <c r="N346" s="254"/>
      <c r="O346" s="254"/>
      <c r="P346" s="254"/>
      <c r="Q346" s="254"/>
      <c r="R346" s="254"/>
      <c r="S346" s="254"/>
      <c r="T346" s="255"/>
      <c r="AT346" s="256" t="s">
        <v>176</v>
      </c>
      <c r="AU346" s="256" t="s">
        <v>85</v>
      </c>
      <c r="AV346" s="13" t="s">
        <v>85</v>
      </c>
      <c r="AW346" s="13" t="s">
        <v>37</v>
      </c>
      <c r="AX346" s="13" t="s">
        <v>76</v>
      </c>
      <c r="AY346" s="256" t="s">
        <v>165</v>
      </c>
    </row>
    <row r="347" s="14" customFormat="1">
      <c r="B347" s="257"/>
      <c r="C347" s="258"/>
      <c r="D347" s="233" t="s">
        <v>176</v>
      </c>
      <c r="E347" s="259" t="s">
        <v>19</v>
      </c>
      <c r="F347" s="260" t="s">
        <v>181</v>
      </c>
      <c r="G347" s="258"/>
      <c r="H347" s="261">
        <v>0.67500000000000004</v>
      </c>
      <c r="I347" s="262"/>
      <c r="J347" s="258"/>
      <c r="K347" s="258"/>
      <c r="L347" s="263"/>
      <c r="M347" s="264"/>
      <c r="N347" s="265"/>
      <c r="O347" s="265"/>
      <c r="P347" s="265"/>
      <c r="Q347" s="265"/>
      <c r="R347" s="265"/>
      <c r="S347" s="265"/>
      <c r="T347" s="266"/>
      <c r="AT347" s="267" t="s">
        <v>176</v>
      </c>
      <c r="AU347" s="267" t="s">
        <v>85</v>
      </c>
      <c r="AV347" s="14" t="s">
        <v>172</v>
      </c>
      <c r="AW347" s="14" t="s">
        <v>37</v>
      </c>
      <c r="AX347" s="14" t="s">
        <v>83</v>
      </c>
      <c r="AY347" s="267" t="s">
        <v>165</v>
      </c>
    </row>
    <row r="348" s="1" customFormat="1" ht="16.5" customHeight="1">
      <c r="B348" s="39"/>
      <c r="C348" s="220" t="s">
        <v>479</v>
      </c>
      <c r="D348" s="220" t="s">
        <v>167</v>
      </c>
      <c r="E348" s="221" t="s">
        <v>874</v>
      </c>
      <c r="F348" s="222" t="s">
        <v>875</v>
      </c>
      <c r="G348" s="223" t="s">
        <v>324</v>
      </c>
      <c r="H348" s="224">
        <v>2</v>
      </c>
      <c r="I348" s="225"/>
      <c r="J348" s="226">
        <f>ROUND(I348*H348,2)</f>
        <v>0</v>
      </c>
      <c r="K348" s="222" t="s">
        <v>171</v>
      </c>
      <c r="L348" s="44"/>
      <c r="M348" s="227" t="s">
        <v>19</v>
      </c>
      <c r="N348" s="228" t="s">
        <v>47</v>
      </c>
      <c r="O348" s="84"/>
      <c r="P348" s="229">
        <f>O348*H348</f>
        <v>0</v>
      </c>
      <c r="Q348" s="229">
        <v>0.058029999999999998</v>
      </c>
      <c r="R348" s="229">
        <f>Q348*H348</f>
        <v>0.11606</v>
      </c>
      <c r="S348" s="229">
        <v>0</v>
      </c>
      <c r="T348" s="230">
        <f>S348*H348</f>
        <v>0</v>
      </c>
      <c r="AR348" s="231" t="s">
        <v>172</v>
      </c>
      <c r="AT348" s="231" t="s">
        <v>167</v>
      </c>
      <c r="AU348" s="231" t="s">
        <v>85</v>
      </c>
      <c r="AY348" s="18" t="s">
        <v>165</v>
      </c>
      <c r="BE348" s="232">
        <f>IF(N348="základní",J348,0)</f>
        <v>0</v>
      </c>
      <c r="BF348" s="232">
        <f>IF(N348="snížená",J348,0)</f>
        <v>0</v>
      </c>
      <c r="BG348" s="232">
        <f>IF(N348="zákl. přenesená",J348,0)</f>
        <v>0</v>
      </c>
      <c r="BH348" s="232">
        <f>IF(N348="sníž. přenesená",J348,0)</f>
        <v>0</v>
      </c>
      <c r="BI348" s="232">
        <f>IF(N348="nulová",J348,0)</f>
        <v>0</v>
      </c>
      <c r="BJ348" s="18" t="s">
        <v>83</v>
      </c>
      <c r="BK348" s="232">
        <f>ROUND(I348*H348,2)</f>
        <v>0</v>
      </c>
      <c r="BL348" s="18" t="s">
        <v>172</v>
      </c>
      <c r="BM348" s="231" t="s">
        <v>1299</v>
      </c>
    </row>
    <row r="349" s="1" customFormat="1">
      <c r="B349" s="39"/>
      <c r="C349" s="40"/>
      <c r="D349" s="233" t="s">
        <v>174</v>
      </c>
      <c r="E349" s="40"/>
      <c r="F349" s="234" t="s">
        <v>877</v>
      </c>
      <c r="G349" s="40"/>
      <c r="H349" s="40"/>
      <c r="I349" s="146"/>
      <c r="J349" s="40"/>
      <c r="K349" s="40"/>
      <c r="L349" s="44"/>
      <c r="M349" s="235"/>
      <c r="N349" s="84"/>
      <c r="O349" s="84"/>
      <c r="P349" s="84"/>
      <c r="Q349" s="84"/>
      <c r="R349" s="84"/>
      <c r="S349" s="84"/>
      <c r="T349" s="85"/>
      <c r="AT349" s="18" t="s">
        <v>174</v>
      </c>
      <c r="AU349" s="18" t="s">
        <v>85</v>
      </c>
    </row>
    <row r="350" s="12" customFormat="1">
      <c r="B350" s="236"/>
      <c r="C350" s="237"/>
      <c r="D350" s="233" t="s">
        <v>176</v>
      </c>
      <c r="E350" s="238" t="s">
        <v>19</v>
      </c>
      <c r="F350" s="239" t="s">
        <v>1300</v>
      </c>
      <c r="G350" s="237"/>
      <c r="H350" s="238" t="s">
        <v>19</v>
      </c>
      <c r="I350" s="240"/>
      <c r="J350" s="237"/>
      <c r="K350" s="237"/>
      <c r="L350" s="241"/>
      <c r="M350" s="242"/>
      <c r="N350" s="243"/>
      <c r="O350" s="243"/>
      <c r="P350" s="243"/>
      <c r="Q350" s="243"/>
      <c r="R350" s="243"/>
      <c r="S350" s="243"/>
      <c r="T350" s="244"/>
      <c r="AT350" s="245" t="s">
        <v>176</v>
      </c>
      <c r="AU350" s="245" t="s">
        <v>85</v>
      </c>
      <c r="AV350" s="12" t="s">
        <v>83</v>
      </c>
      <c r="AW350" s="12" t="s">
        <v>37</v>
      </c>
      <c r="AX350" s="12" t="s">
        <v>76</v>
      </c>
      <c r="AY350" s="245" t="s">
        <v>165</v>
      </c>
    </row>
    <row r="351" s="13" customFormat="1">
      <c r="B351" s="246"/>
      <c r="C351" s="247"/>
      <c r="D351" s="233" t="s">
        <v>176</v>
      </c>
      <c r="E351" s="248" t="s">
        <v>19</v>
      </c>
      <c r="F351" s="249" t="s">
        <v>85</v>
      </c>
      <c r="G351" s="247"/>
      <c r="H351" s="250">
        <v>2</v>
      </c>
      <c r="I351" s="251"/>
      <c r="J351" s="247"/>
      <c r="K351" s="247"/>
      <c r="L351" s="252"/>
      <c r="M351" s="253"/>
      <c r="N351" s="254"/>
      <c r="O351" s="254"/>
      <c r="P351" s="254"/>
      <c r="Q351" s="254"/>
      <c r="R351" s="254"/>
      <c r="S351" s="254"/>
      <c r="T351" s="255"/>
      <c r="AT351" s="256" t="s">
        <v>176</v>
      </c>
      <c r="AU351" s="256" t="s">
        <v>85</v>
      </c>
      <c r="AV351" s="13" t="s">
        <v>85</v>
      </c>
      <c r="AW351" s="13" t="s">
        <v>37</v>
      </c>
      <c r="AX351" s="13" t="s">
        <v>76</v>
      </c>
      <c r="AY351" s="256" t="s">
        <v>165</v>
      </c>
    </row>
    <row r="352" s="14" customFormat="1">
      <c r="B352" s="257"/>
      <c r="C352" s="258"/>
      <c r="D352" s="233" t="s">
        <v>176</v>
      </c>
      <c r="E352" s="259" t="s">
        <v>19</v>
      </c>
      <c r="F352" s="260" t="s">
        <v>181</v>
      </c>
      <c r="G352" s="258"/>
      <c r="H352" s="261">
        <v>2</v>
      </c>
      <c r="I352" s="262"/>
      <c r="J352" s="258"/>
      <c r="K352" s="258"/>
      <c r="L352" s="263"/>
      <c r="M352" s="264"/>
      <c r="N352" s="265"/>
      <c r="O352" s="265"/>
      <c r="P352" s="265"/>
      <c r="Q352" s="265"/>
      <c r="R352" s="265"/>
      <c r="S352" s="265"/>
      <c r="T352" s="266"/>
      <c r="AT352" s="267" t="s">
        <v>176</v>
      </c>
      <c r="AU352" s="267" t="s">
        <v>85</v>
      </c>
      <c r="AV352" s="14" t="s">
        <v>172</v>
      </c>
      <c r="AW352" s="14" t="s">
        <v>37</v>
      </c>
      <c r="AX352" s="14" t="s">
        <v>83</v>
      </c>
      <c r="AY352" s="267" t="s">
        <v>165</v>
      </c>
    </row>
    <row r="353" s="1" customFormat="1" ht="16.5" customHeight="1">
      <c r="B353" s="39"/>
      <c r="C353" s="220" t="s">
        <v>486</v>
      </c>
      <c r="D353" s="220" t="s">
        <v>167</v>
      </c>
      <c r="E353" s="221" t="s">
        <v>879</v>
      </c>
      <c r="F353" s="222" t="s">
        <v>880</v>
      </c>
      <c r="G353" s="223" t="s">
        <v>324</v>
      </c>
      <c r="H353" s="224">
        <v>2</v>
      </c>
      <c r="I353" s="225"/>
      <c r="J353" s="226">
        <f>ROUND(I353*H353,2)</f>
        <v>0</v>
      </c>
      <c r="K353" s="222" t="s">
        <v>171</v>
      </c>
      <c r="L353" s="44"/>
      <c r="M353" s="227" t="s">
        <v>19</v>
      </c>
      <c r="N353" s="228" t="s">
        <v>47</v>
      </c>
      <c r="O353" s="84"/>
      <c r="P353" s="229">
        <f>O353*H353</f>
        <v>0</v>
      </c>
      <c r="Q353" s="229">
        <v>0.026720000000000001</v>
      </c>
      <c r="R353" s="229">
        <f>Q353*H353</f>
        <v>0.053440000000000001</v>
      </c>
      <c r="S353" s="229">
        <v>0</v>
      </c>
      <c r="T353" s="230">
        <f>S353*H353</f>
        <v>0</v>
      </c>
      <c r="AR353" s="231" t="s">
        <v>172</v>
      </c>
      <c r="AT353" s="231" t="s">
        <v>167</v>
      </c>
      <c r="AU353" s="231" t="s">
        <v>85</v>
      </c>
      <c r="AY353" s="18" t="s">
        <v>165</v>
      </c>
      <c r="BE353" s="232">
        <f>IF(N353="základní",J353,0)</f>
        <v>0</v>
      </c>
      <c r="BF353" s="232">
        <f>IF(N353="snížená",J353,0)</f>
        <v>0</v>
      </c>
      <c r="BG353" s="232">
        <f>IF(N353="zákl. přenesená",J353,0)</f>
        <v>0</v>
      </c>
      <c r="BH353" s="232">
        <f>IF(N353="sníž. přenesená",J353,0)</f>
        <v>0</v>
      </c>
      <c r="BI353" s="232">
        <f>IF(N353="nulová",J353,0)</f>
        <v>0</v>
      </c>
      <c r="BJ353" s="18" t="s">
        <v>83</v>
      </c>
      <c r="BK353" s="232">
        <f>ROUND(I353*H353,2)</f>
        <v>0</v>
      </c>
      <c r="BL353" s="18" t="s">
        <v>172</v>
      </c>
      <c r="BM353" s="231" t="s">
        <v>1301</v>
      </c>
    </row>
    <row r="354" s="1" customFormat="1">
      <c r="B354" s="39"/>
      <c r="C354" s="40"/>
      <c r="D354" s="233" t="s">
        <v>174</v>
      </c>
      <c r="E354" s="40"/>
      <c r="F354" s="234" t="s">
        <v>882</v>
      </c>
      <c r="G354" s="40"/>
      <c r="H354" s="40"/>
      <c r="I354" s="146"/>
      <c r="J354" s="40"/>
      <c r="K354" s="40"/>
      <c r="L354" s="44"/>
      <c r="M354" s="235"/>
      <c r="N354" s="84"/>
      <c r="O354" s="84"/>
      <c r="P354" s="84"/>
      <c r="Q354" s="84"/>
      <c r="R354" s="84"/>
      <c r="S354" s="84"/>
      <c r="T354" s="85"/>
      <c r="AT354" s="18" t="s">
        <v>174</v>
      </c>
      <c r="AU354" s="18" t="s">
        <v>85</v>
      </c>
    </row>
    <row r="355" s="12" customFormat="1">
      <c r="B355" s="236"/>
      <c r="C355" s="237"/>
      <c r="D355" s="233" t="s">
        <v>176</v>
      </c>
      <c r="E355" s="238" t="s">
        <v>19</v>
      </c>
      <c r="F355" s="239" t="s">
        <v>1302</v>
      </c>
      <c r="G355" s="237"/>
      <c r="H355" s="238" t="s">
        <v>19</v>
      </c>
      <c r="I355" s="240"/>
      <c r="J355" s="237"/>
      <c r="K355" s="237"/>
      <c r="L355" s="241"/>
      <c r="M355" s="242"/>
      <c r="N355" s="243"/>
      <c r="O355" s="243"/>
      <c r="P355" s="243"/>
      <c r="Q355" s="243"/>
      <c r="R355" s="243"/>
      <c r="S355" s="243"/>
      <c r="T355" s="244"/>
      <c r="AT355" s="245" t="s">
        <v>176</v>
      </c>
      <c r="AU355" s="245" t="s">
        <v>85</v>
      </c>
      <c r="AV355" s="12" t="s">
        <v>83</v>
      </c>
      <c r="AW355" s="12" t="s">
        <v>37</v>
      </c>
      <c r="AX355" s="12" t="s">
        <v>76</v>
      </c>
      <c r="AY355" s="245" t="s">
        <v>165</v>
      </c>
    </row>
    <row r="356" s="13" customFormat="1">
      <c r="B356" s="246"/>
      <c r="C356" s="247"/>
      <c r="D356" s="233" t="s">
        <v>176</v>
      </c>
      <c r="E356" s="248" t="s">
        <v>19</v>
      </c>
      <c r="F356" s="249" t="s">
        <v>85</v>
      </c>
      <c r="G356" s="247"/>
      <c r="H356" s="250">
        <v>2</v>
      </c>
      <c r="I356" s="251"/>
      <c r="J356" s="247"/>
      <c r="K356" s="247"/>
      <c r="L356" s="252"/>
      <c r="M356" s="253"/>
      <c r="N356" s="254"/>
      <c r="O356" s="254"/>
      <c r="P356" s="254"/>
      <c r="Q356" s="254"/>
      <c r="R356" s="254"/>
      <c r="S356" s="254"/>
      <c r="T356" s="255"/>
      <c r="AT356" s="256" t="s">
        <v>176</v>
      </c>
      <c r="AU356" s="256" t="s">
        <v>85</v>
      </c>
      <c r="AV356" s="13" t="s">
        <v>85</v>
      </c>
      <c r="AW356" s="13" t="s">
        <v>37</v>
      </c>
      <c r="AX356" s="13" t="s">
        <v>76</v>
      </c>
      <c r="AY356" s="256" t="s">
        <v>165</v>
      </c>
    </row>
    <row r="357" s="14" customFormat="1">
      <c r="B357" s="257"/>
      <c r="C357" s="258"/>
      <c r="D357" s="233" t="s">
        <v>176</v>
      </c>
      <c r="E357" s="259" t="s">
        <v>19</v>
      </c>
      <c r="F357" s="260" t="s">
        <v>181</v>
      </c>
      <c r="G357" s="258"/>
      <c r="H357" s="261">
        <v>2</v>
      </c>
      <c r="I357" s="262"/>
      <c r="J357" s="258"/>
      <c r="K357" s="258"/>
      <c r="L357" s="263"/>
      <c r="M357" s="264"/>
      <c r="N357" s="265"/>
      <c r="O357" s="265"/>
      <c r="P357" s="265"/>
      <c r="Q357" s="265"/>
      <c r="R357" s="265"/>
      <c r="S357" s="265"/>
      <c r="T357" s="266"/>
      <c r="AT357" s="267" t="s">
        <v>176</v>
      </c>
      <c r="AU357" s="267" t="s">
        <v>85</v>
      </c>
      <c r="AV357" s="14" t="s">
        <v>172</v>
      </c>
      <c r="AW357" s="14" t="s">
        <v>37</v>
      </c>
      <c r="AX357" s="14" t="s">
        <v>83</v>
      </c>
      <c r="AY357" s="267" t="s">
        <v>165</v>
      </c>
    </row>
    <row r="358" s="1" customFormat="1" ht="16.5" customHeight="1">
      <c r="B358" s="39"/>
      <c r="C358" s="220" t="s">
        <v>494</v>
      </c>
      <c r="D358" s="220" t="s">
        <v>167</v>
      </c>
      <c r="E358" s="221" t="s">
        <v>884</v>
      </c>
      <c r="F358" s="222" t="s">
        <v>885</v>
      </c>
      <c r="G358" s="223" t="s">
        <v>324</v>
      </c>
      <c r="H358" s="224">
        <v>2</v>
      </c>
      <c r="I358" s="225"/>
      <c r="J358" s="226">
        <f>ROUND(I358*H358,2)</f>
        <v>0</v>
      </c>
      <c r="K358" s="222" t="s">
        <v>171</v>
      </c>
      <c r="L358" s="44"/>
      <c r="M358" s="227" t="s">
        <v>19</v>
      </c>
      <c r="N358" s="228" t="s">
        <v>47</v>
      </c>
      <c r="O358" s="84"/>
      <c r="P358" s="229">
        <f>O358*H358</f>
        <v>0</v>
      </c>
      <c r="Q358" s="229">
        <v>0.0062199999999999998</v>
      </c>
      <c r="R358" s="229">
        <f>Q358*H358</f>
        <v>0.01244</v>
      </c>
      <c r="S358" s="229">
        <v>0</v>
      </c>
      <c r="T358" s="230">
        <f>S358*H358</f>
        <v>0</v>
      </c>
      <c r="AR358" s="231" t="s">
        <v>172</v>
      </c>
      <c r="AT358" s="231" t="s">
        <v>167</v>
      </c>
      <c r="AU358" s="231" t="s">
        <v>85</v>
      </c>
      <c r="AY358" s="18" t="s">
        <v>165</v>
      </c>
      <c r="BE358" s="232">
        <f>IF(N358="základní",J358,0)</f>
        <v>0</v>
      </c>
      <c r="BF358" s="232">
        <f>IF(N358="snížená",J358,0)</f>
        <v>0</v>
      </c>
      <c r="BG358" s="232">
        <f>IF(N358="zákl. přenesená",J358,0)</f>
        <v>0</v>
      </c>
      <c r="BH358" s="232">
        <f>IF(N358="sníž. přenesená",J358,0)</f>
        <v>0</v>
      </c>
      <c r="BI358" s="232">
        <f>IF(N358="nulová",J358,0)</f>
        <v>0</v>
      </c>
      <c r="BJ358" s="18" t="s">
        <v>83</v>
      </c>
      <c r="BK358" s="232">
        <f>ROUND(I358*H358,2)</f>
        <v>0</v>
      </c>
      <c r="BL358" s="18" t="s">
        <v>172</v>
      </c>
      <c r="BM358" s="231" t="s">
        <v>1303</v>
      </c>
    </row>
    <row r="359" s="1" customFormat="1">
      <c r="B359" s="39"/>
      <c r="C359" s="40"/>
      <c r="D359" s="233" t="s">
        <v>174</v>
      </c>
      <c r="E359" s="40"/>
      <c r="F359" s="234" t="s">
        <v>887</v>
      </c>
      <c r="G359" s="40"/>
      <c r="H359" s="40"/>
      <c r="I359" s="146"/>
      <c r="J359" s="40"/>
      <c r="K359" s="40"/>
      <c r="L359" s="44"/>
      <c r="M359" s="235"/>
      <c r="N359" s="84"/>
      <c r="O359" s="84"/>
      <c r="P359" s="84"/>
      <c r="Q359" s="84"/>
      <c r="R359" s="84"/>
      <c r="S359" s="84"/>
      <c r="T359" s="85"/>
      <c r="AT359" s="18" t="s">
        <v>174</v>
      </c>
      <c r="AU359" s="18" t="s">
        <v>85</v>
      </c>
    </row>
    <row r="360" s="12" customFormat="1">
      <c r="B360" s="236"/>
      <c r="C360" s="237"/>
      <c r="D360" s="233" t="s">
        <v>176</v>
      </c>
      <c r="E360" s="238" t="s">
        <v>19</v>
      </c>
      <c r="F360" s="239" t="s">
        <v>1304</v>
      </c>
      <c r="G360" s="237"/>
      <c r="H360" s="238" t="s">
        <v>19</v>
      </c>
      <c r="I360" s="240"/>
      <c r="J360" s="237"/>
      <c r="K360" s="237"/>
      <c r="L360" s="241"/>
      <c r="M360" s="242"/>
      <c r="N360" s="243"/>
      <c r="O360" s="243"/>
      <c r="P360" s="243"/>
      <c r="Q360" s="243"/>
      <c r="R360" s="243"/>
      <c r="S360" s="243"/>
      <c r="T360" s="244"/>
      <c r="AT360" s="245" t="s">
        <v>176</v>
      </c>
      <c r="AU360" s="245" t="s">
        <v>85</v>
      </c>
      <c r="AV360" s="12" t="s">
        <v>83</v>
      </c>
      <c r="AW360" s="12" t="s">
        <v>37</v>
      </c>
      <c r="AX360" s="12" t="s">
        <v>76</v>
      </c>
      <c r="AY360" s="245" t="s">
        <v>165</v>
      </c>
    </row>
    <row r="361" s="13" customFormat="1">
      <c r="B361" s="246"/>
      <c r="C361" s="247"/>
      <c r="D361" s="233" t="s">
        <v>176</v>
      </c>
      <c r="E361" s="248" t="s">
        <v>19</v>
      </c>
      <c r="F361" s="249" t="s">
        <v>85</v>
      </c>
      <c r="G361" s="247"/>
      <c r="H361" s="250">
        <v>2</v>
      </c>
      <c r="I361" s="251"/>
      <c r="J361" s="247"/>
      <c r="K361" s="247"/>
      <c r="L361" s="252"/>
      <c r="M361" s="253"/>
      <c r="N361" s="254"/>
      <c r="O361" s="254"/>
      <c r="P361" s="254"/>
      <c r="Q361" s="254"/>
      <c r="R361" s="254"/>
      <c r="S361" s="254"/>
      <c r="T361" s="255"/>
      <c r="AT361" s="256" t="s">
        <v>176</v>
      </c>
      <c r="AU361" s="256" t="s">
        <v>85</v>
      </c>
      <c r="AV361" s="13" t="s">
        <v>85</v>
      </c>
      <c r="AW361" s="13" t="s">
        <v>37</v>
      </c>
      <c r="AX361" s="13" t="s">
        <v>76</v>
      </c>
      <c r="AY361" s="256" t="s">
        <v>165</v>
      </c>
    </row>
    <row r="362" s="14" customFormat="1">
      <c r="B362" s="257"/>
      <c r="C362" s="258"/>
      <c r="D362" s="233" t="s">
        <v>176</v>
      </c>
      <c r="E362" s="259" t="s">
        <v>19</v>
      </c>
      <c r="F362" s="260" t="s">
        <v>181</v>
      </c>
      <c r="G362" s="258"/>
      <c r="H362" s="261">
        <v>2</v>
      </c>
      <c r="I362" s="262"/>
      <c r="J362" s="258"/>
      <c r="K362" s="258"/>
      <c r="L362" s="263"/>
      <c r="M362" s="264"/>
      <c r="N362" s="265"/>
      <c r="O362" s="265"/>
      <c r="P362" s="265"/>
      <c r="Q362" s="265"/>
      <c r="R362" s="265"/>
      <c r="S362" s="265"/>
      <c r="T362" s="266"/>
      <c r="AT362" s="267" t="s">
        <v>176</v>
      </c>
      <c r="AU362" s="267" t="s">
        <v>85</v>
      </c>
      <c r="AV362" s="14" t="s">
        <v>172</v>
      </c>
      <c r="AW362" s="14" t="s">
        <v>37</v>
      </c>
      <c r="AX362" s="14" t="s">
        <v>83</v>
      </c>
      <c r="AY362" s="267" t="s">
        <v>165</v>
      </c>
    </row>
    <row r="363" s="1" customFormat="1" ht="16.5" customHeight="1">
      <c r="B363" s="39"/>
      <c r="C363" s="220" t="s">
        <v>500</v>
      </c>
      <c r="D363" s="220" t="s">
        <v>167</v>
      </c>
      <c r="E363" s="221" t="s">
        <v>889</v>
      </c>
      <c r="F363" s="222" t="s">
        <v>890</v>
      </c>
      <c r="G363" s="223" t="s">
        <v>324</v>
      </c>
      <c r="H363" s="224">
        <v>2</v>
      </c>
      <c r="I363" s="225"/>
      <c r="J363" s="226">
        <f>ROUND(I363*H363,2)</f>
        <v>0</v>
      </c>
      <c r="K363" s="222" t="s">
        <v>171</v>
      </c>
      <c r="L363" s="44"/>
      <c r="M363" s="227" t="s">
        <v>19</v>
      </c>
      <c r="N363" s="228" t="s">
        <v>47</v>
      </c>
      <c r="O363" s="84"/>
      <c r="P363" s="229">
        <f>O363*H363</f>
        <v>0</v>
      </c>
      <c r="Q363" s="229">
        <v>0</v>
      </c>
      <c r="R363" s="229">
        <f>Q363*H363</f>
        <v>0</v>
      </c>
      <c r="S363" s="229">
        <v>0</v>
      </c>
      <c r="T363" s="230">
        <f>S363*H363</f>
        <v>0</v>
      </c>
      <c r="AR363" s="231" t="s">
        <v>172</v>
      </c>
      <c r="AT363" s="231" t="s">
        <v>167</v>
      </c>
      <c r="AU363" s="231" t="s">
        <v>85</v>
      </c>
      <c r="AY363" s="18" t="s">
        <v>165</v>
      </c>
      <c r="BE363" s="232">
        <f>IF(N363="základní",J363,0)</f>
        <v>0</v>
      </c>
      <c r="BF363" s="232">
        <f>IF(N363="snížená",J363,0)</f>
        <v>0</v>
      </c>
      <c r="BG363" s="232">
        <f>IF(N363="zákl. přenesená",J363,0)</f>
        <v>0</v>
      </c>
      <c r="BH363" s="232">
        <f>IF(N363="sníž. přenesená",J363,0)</f>
        <v>0</v>
      </c>
      <c r="BI363" s="232">
        <f>IF(N363="nulová",J363,0)</f>
        <v>0</v>
      </c>
      <c r="BJ363" s="18" t="s">
        <v>83</v>
      </c>
      <c r="BK363" s="232">
        <f>ROUND(I363*H363,2)</f>
        <v>0</v>
      </c>
      <c r="BL363" s="18" t="s">
        <v>172</v>
      </c>
      <c r="BM363" s="231" t="s">
        <v>1305</v>
      </c>
    </row>
    <row r="364" s="1" customFormat="1">
      <c r="B364" s="39"/>
      <c r="C364" s="40"/>
      <c r="D364" s="233" t="s">
        <v>174</v>
      </c>
      <c r="E364" s="40"/>
      <c r="F364" s="234" t="s">
        <v>892</v>
      </c>
      <c r="G364" s="40"/>
      <c r="H364" s="40"/>
      <c r="I364" s="146"/>
      <c r="J364" s="40"/>
      <c r="K364" s="40"/>
      <c r="L364" s="44"/>
      <c r="M364" s="235"/>
      <c r="N364" s="84"/>
      <c r="O364" s="84"/>
      <c r="P364" s="84"/>
      <c r="Q364" s="84"/>
      <c r="R364" s="84"/>
      <c r="S364" s="84"/>
      <c r="T364" s="85"/>
      <c r="AT364" s="18" t="s">
        <v>174</v>
      </c>
      <c r="AU364" s="18" t="s">
        <v>85</v>
      </c>
    </row>
    <row r="365" s="12" customFormat="1">
      <c r="B365" s="236"/>
      <c r="C365" s="237"/>
      <c r="D365" s="233" t="s">
        <v>176</v>
      </c>
      <c r="E365" s="238" t="s">
        <v>19</v>
      </c>
      <c r="F365" s="239" t="s">
        <v>1306</v>
      </c>
      <c r="G365" s="237"/>
      <c r="H365" s="238" t="s">
        <v>19</v>
      </c>
      <c r="I365" s="240"/>
      <c r="J365" s="237"/>
      <c r="K365" s="237"/>
      <c r="L365" s="241"/>
      <c r="M365" s="242"/>
      <c r="N365" s="243"/>
      <c r="O365" s="243"/>
      <c r="P365" s="243"/>
      <c r="Q365" s="243"/>
      <c r="R365" s="243"/>
      <c r="S365" s="243"/>
      <c r="T365" s="244"/>
      <c r="AT365" s="245" t="s">
        <v>176</v>
      </c>
      <c r="AU365" s="245" t="s">
        <v>85</v>
      </c>
      <c r="AV365" s="12" t="s">
        <v>83</v>
      </c>
      <c r="AW365" s="12" t="s">
        <v>37</v>
      </c>
      <c r="AX365" s="12" t="s">
        <v>76</v>
      </c>
      <c r="AY365" s="245" t="s">
        <v>165</v>
      </c>
    </row>
    <row r="366" s="13" customFormat="1">
      <c r="B366" s="246"/>
      <c r="C366" s="247"/>
      <c r="D366" s="233" t="s">
        <v>176</v>
      </c>
      <c r="E366" s="248" t="s">
        <v>19</v>
      </c>
      <c r="F366" s="249" t="s">
        <v>85</v>
      </c>
      <c r="G366" s="247"/>
      <c r="H366" s="250">
        <v>2</v>
      </c>
      <c r="I366" s="251"/>
      <c r="J366" s="247"/>
      <c r="K366" s="247"/>
      <c r="L366" s="252"/>
      <c r="M366" s="253"/>
      <c r="N366" s="254"/>
      <c r="O366" s="254"/>
      <c r="P366" s="254"/>
      <c r="Q366" s="254"/>
      <c r="R366" s="254"/>
      <c r="S366" s="254"/>
      <c r="T366" s="255"/>
      <c r="AT366" s="256" t="s">
        <v>176</v>
      </c>
      <c r="AU366" s="256" t="s">
        <v>85</v>
      </c>
      <c r="AV366" s="13" t="s">
        <v>85</v>
      </c>
      <c r="AW366" s="13" t="s">
        <v>37</v>
      </c>
      <c r="AX366" s="13" t="s">
        <v>76</v>
      </c>
      <c r="AY366" s="256" t="s">
        <v>165</v>
      </c>
    </row>
    <row r="367" s="14" customFormat="1">
      <c r="B367" s="257"/>
      <c r="C367" s="258"/>
      <c r="D367" s="233" t="s">
        <v>176</v>
      </c>
      <c r="E367" s="259" t="s">
        <v>19</v>
      </c>
      <c r="F367" s="260" t="s">
        <v>181</v>
      </c>
      <c r="G367" s="258"/>
      <c r="H367" s="261">
        <v>2</v>
      </c>
      <c r="I367" s="262"/>
      <c r="J367" s="258"/>
      <c r="K367" s="258"/>
      <c r="L367" s="263"/>
      <c r="M367" s="264"/>
      <c r="N367" s="265"/>
      <c r="O367" s="265"/>
      <c r="P367" s="265"/>
      <c r="Q367" s="265"/>
      <c r="R367" s="265"/>
      <c r="S367" s="265"/>
      <c r="T367" s="266"/>
      <c r="AT367" s="267" t="s">
        <v>176</v>
      </c>
      <c r="AU367" s="267" t="s">
        <v>85</v>
      </c>
      <c r="AV367" s="14" t="s">
        <v>172</v>
      </c>
      <c r="AW367" s="14" t="s">
        <v>37</v>
      </c>
      <c r="AX367" s="14" t="s">
        <v>83</v>
      </c>
      <c r="AY367" s="267" t="s">
        <v>165</v>
      </c>
    </row>
    <row r="368" s="1" customFormat="1" ht="16.5" customHeight="1">
      <c r="B368" s="39"/>
      <c r="C368" s="220" t="s">
        <v>505</v>
      </c>
      <c r="D368" s="220" t="s">
        <v>167</v>
      </c>
      <c r="E368" s="221" t="s">
        <v>894</v>
      </c>
      <c r="F368" s="222" t="s">
        <v>895</v>
      </c>
      <c r="G368" s="223" t="s">
        <v>324</v>
      </c>
      <c r="H368" s="224">
        <v>2</v>
      </c>
      <c r="I368" s="225"/>
      <c r="J368" s="226">
        <f>ROUND(I368*H368,2)</f>
        <v>0</v>
      </c>
      <c r="K368" s="222" t="s">
        <v>171</v>
      </c>
      <c r="L368" s="44"/>
      <c r="M368" s="227" t="s">
        <v>19</v>
      </c>
      <c r="N368" s="228" t="s">
        <v>47</v>
      </c>
      <c r="O368" s="84"/>
      <c r="P368" s="229">
        <f>O368*H368</f>
        <v>0</v>
      </c>
      <c r="Q368" s="229">
        <v>0.096759999999999999</v>
      </c>
      <c r="R368" s="229">
        <f>Q368*H368</f>
        <v>0.19352</v>
      </c>
      <c r="S368" s="229">
        <v>0</v>
      </c>
      <c r="T368" s="230">
        <f>S368*H368</f>
        <v>0</v>
      </c>
      <c r="AR368" s="231" t="s">
        <v>172</v>
      </c>
      <c r="AT368" s="231" t="s">
        <v>167</v>
      </c>
      <c r="AU368" s="231" t="s">
        <v>85</v>
      </c>
      <c r="AY368" s="18" t="s">
        <v>165</v>
      </c>
      <c r="BE368" s="232">
        <f>IF(N368="základní",J368,0)</f>
        <v>0</v>
      </c>
      <c r="BF368" s="232">
        <f>IF(N368="snížená",J368,0)</f>
        <v>0</v>
      </c>
      <c r="BG368" s="232">
        <f>IF(N368="zákl. přenesená",J368,0)</f>
        <v>0</v>
      </c>
      <c r="BH368" s="232">
        <f>IF(N368="sníž. přenesená",J368,0)</f>
        <v>0</v>
      </c>
      <c r="BI368" s="232">
        <f>IF(N368="nulová",J368,0)</f>
        <v>0</v>
      </c>
      <c r="BJ368" s="18" t="s">
        <v>83</v>
      </c>
      <c r="BK368" s="232">
        <f>ROUND(I368*H368,2)</f>
        <v>0</v>
      </c>
      <c r="BL368" s="18" t="s">
        <v>172</v>
      </c>
      <c r="BM368" s="231" t="s">
        <v>1307</v>
      </c>
    </row>
    <row r="369" s="1" customFormat="1">
      <c r="B369" s="39"/>
      <c r="C369" s="40"/>
      <c r="D369" s="233" t="s">
        <v>174</v>
      </c>
      <c r="E369" s="40"/>
      <c r="F369" s="234" t="s">
        <v>897</v>
      </c>
      <c r="G369" s="40"/>
      <c r="H369" s="40"/>
      <c r="I369" s="146"/>
      <c r="J369" s="40"/>
      <c r="K369" s="40"/>
      <c r="L369" s="44"/>
      <c r="M369" s="235"/>
      <c r="N369" s="84"/>
      <c r="O369" s="84"/>
      <c r="P369" s="84"/>
      <c r="Q369" s="84"/>
      <c r="R369" s="84"/>
      <c r="S369" s="84"/>
      <c r="T369" s="85"/>
      <c r="AT369" s="18" t="s">
        <v>174</v>
      </c>
      <c r="AU369" s="18" t="s">
        <v>85</v>
      </c>
    </row>
    <row r="370" s="12" customFormat="1">
      <c r="B370" s="236"/>
      <c r="C370" s="237"/>
      <c r="D370" s="233" t="s">
        <v>176</v>
      </c>
      <c r="E370" s="238" t="s">
        <v>19</v>
      </c>
      <c r="F370" s="239" t="s">
        <v>1308</v>
      </c>
      <c r="G370" s="237"/>
      <c r="H370" s="238" t="s">
        <v>19</v>
      </c>
      <c r="I370" s="240"/>
      <c r="J370" s="237"/>
      <c r="K370" s="237"/>
      <c r="L370" s="241"/>
      <c r="M370" s="242"/>
      <c r="N370" s="243"/>
      <c r="O370" s="243"/>
      <c r="P370" s="243"/>
      <c r="Q370" s="243"/>
      <c r="R370" s="243"/>
      <c r="S370" s="243"/>
      <c r="T370" s="244"/>
      <c r="AT370" s="245" t="s">
        <v>176</v>
      </c>
      <c r="AU370" s="245" t="s">
        <v>85</v>
      </c>
      <c r="AV370" s="12" t="s">
        <v>83</v>
      </c>
      <c r="AW370" s="12" t="s">
        <v>37</v>
      </c>
      <c r="AX370" s="12" t="s">
        <v>76</v>
      </c>
      <c r="AY370" s="245" t="s">
        <v>165</v>
      </c>
    </row>
    <row r="371" s="13" customFormat="1">
      <c r="B371" s="246"/>
      <c r="C371" s="247"/>
      <c r="D371" s="233" t="s">
        <v>176</v>
      </c>
      <c r="E371" s="248" t="s">
        <v>19</v>
      </c>
      <c r="F371" s="249" t="s">
        <v>85</v>
      </c>
      <c r="G371" s="247"/>
      <c r="H371" s="250">
        <v>2</v>
      </c>
      <c r="I371" s="251"/>
      <c r="J371" s="247"/>
      <c r="K371" s="247"/>
      <c r="L371" s="252"/>
      <c r="M371" s="253"/>
      <c r="N371" s="254"/>
      <c r="O371" s="254"/>
      <c r="P371" s="254"/>
      <c r="Q371" s="254"/>
      <c r="R371" s="254"/>
      <c r="S371" s="254"/>
      <c r="T371" s="255"/>
      <c r="AT371" s="256" t="s">
        <v>176</v>
      </c>
      <c r="AU371" s="256" t="s">
        <v>85</v>
      </c>
      <c r="AV371" s="13" t="s">
        <v>85</v>
      </c>
      <c r="AW371" s="13" t="s">
        <v>37</v>
      </c>
      <c r="AX371" s="13" t="s">
        <v>76</v>
      </c>
      <c r="AY371" s="256" t="s">
        <v>165</v>
      </c>
    </row>
    <row r="372" s="14" customFormat="1">
      <c r="B372" s="257"/>
      <c r="C372" s="258"/>
      <c r="D372" s="233" t="s">
        <v>176</v>
      </c>
      <c r="E372" s="259" t="s">
        <v>19</v>
      </c>
      <c r="F372" s="260" t="s">
        <v>181</v>
      </c>
      <c r="G372" s="258"/>
      <c r="H372" s="261">
        <v>2</v>
      </c>
      <c r="I372" s="262"/>
      <c r="J372" s="258"/>
      <c r="K372" s="258"/>
      <c r="L372" s="263"/>
      <c r="M372" s="264"/>
      <c r="N372" s="265"/>
      <c r="O372" s="265"/>
      <c r="P372" s="265"/>
      <c r="Q372" s="265"/>
      <c r="R372" s="265"/>
      <c r="S372" s="265"/>
      <c r="T372" s="266"/>
      <c r="AT372" s="267" t="s">
        <v>176</v>
      </c>
      <c r="AU372" s="267" t="s">
        <v>85</v>
      </c>
      <c r="AV372" s="14" t="s">
        <v>172</v>
      </c>
      <c r="AW372" s="14" t="s">
        <v>37</v>
      </c>
      <c r="AX372" s="14" t="s">
        <v>83</v>
      </c>
      <c r="AY372" s="267" t="s">
        <v>165</v>
      </c>
    </row>
    <row r="373" s="1" customFormat="1" ht="16.5" customHeight="1">
      <c r="B373" s="39"/>
      <c r="C373" s="220" t="s">
        <v>514</v>
      </c>
      <c r="D373" s="220" t="s">
        <v>167</v>
      </c>
      <c r="E373" s="221" t="s">
        <v>1309</v>
      </c>
      <c r="F373" s="222" t="s">
        <v>1310</v>
      </c>
      <c r="G373" s="223" t="s">
        <v>324</v>
      </c>
      <c r="H373" s="224">
        <v>1</v>
      </c>
      <c r="I373" s="225"/>
      <c r="J373" s="226">
        <f>ROUND(I373*H373,2)</f>
        <v>0</v>
      </c>
      <c r="K373" s="222" t="s">
        <v>171</v>
      </c>
      <c r="L373" s="44"/>
      <c r="M373" s="227" t="s">
        <v>19</v>
      </c>
      <c r="N373" s="228" t="s">
        <v>47</v>
      </c>
      <c r="O373" s="84"/>
      <c r="P373" s="229">
        <f>O373*H373</f>
        <v>0</v>
      </c>
      <c r="Q373" s="229">
        <v>0.34089999999999998</v>
      </c>
      <c r="R373" s="229">
        <f>Q373*H373</f>
        <v>0.34089999999999998</v>
      </c>
      <c r="S373" s="229">
        <v>0</v>
      </c>
      <c r="T373" s="230">
        <f>S373*H373</f>
        <v>0</v>
      </c>
      <c r="AR373" s="231" t="s">
        <v>172</v>
      </c>
      <c r="AT373" s="231" t="s">
        <v>167</v>
      </c>
      <c r="AU373" s="231" t="s">
        <v>85</v>
      </c>
      <c r="AY373" s="18" t="s">
        <v>165</v>
      </c>
      <c r="BE373" s="232">
        <f>IF(N373="základní",J373,0)</f>
        <v>0</v>
      </c>
      <c r="BF373" s="232">
        <f>IF(N373="snížená",J373,0)</f>
        <v>0</v>
      </c>
      <c r="BG373" s="232">
        <f>IF(N373="zákl. přenesená",J373,0)</f>
        <v>0</v>
      </c>
      <c r="BH373" s="232">
        <f>IF(N373="sníž. přenesená",J373,0)</f>
        <v>0</v>
      </c>
      <c r="BI373" s="232">
        <f>IF(N373="nulová",J373,0)</f>
        <v>0</v>
      </c>
      <c r="BJ373" s="18" t="s">
        <v>83</v>
      </c>
      <c r="BK373" s="232">
        <f>ROUND(I373*H373,2)</f>
        <v>0</v>
      </c>
      <c r="BL373" s="18" t="s">
        <v>172</v>
      </c>
      <c r="BM373" s="231" t="s">
        <v>1311</v>
      </c>
    </row>
    <row r="374" s="1" customFormat="1">
      <c r="B374" s="39"/>
      <c r="C374" s="40"/>
      <c r="D374" s="233" t="s">
        <v>174</v>
      </c>
      <c r="E374" s="40"/>
      <c r="F374" s="234" t="s">
        <v>1310</v>
      </c>
      <c r="G374" s="40"/>
      <c r="H374" s="40"/>
      <c r="I374" s="146"/>
      <c r="J374" s="40"/>
      <c r="K374" s="40"/>
      <c r="L374" s="44"/>
      <c r="M374" s="235"/>
      <c r="N374" s="84"/>
      <c r="O374" s="84"/>
      <c r="P374" s="84"/>
      <c r="Q374" s="84"/>
      <c r="R374" s="84"/>
      <c r="S374" s="84"/>
      <c r="T374" s="85"/>
      <c r="AT374" s="18" t="s">
        <v>174</v>
      </c>
      <c r="AU374" s="18" t="s">
        <v>85</v>
      </c>
    </row>
    <row r="375" s="12" customFormat="1">
      <c r="B375" s="236"/>
      <c r="C375" s="237"/>
      <c r="D375" s="233" t="s">
        <v>176</v>
      </c>
      <c r="E375" s="238" t="s">
        <v>19</v>
      </c>
      <c r="F375" s="239" t="s">
        <v>1312</v>
      </c>
      <c r="G375" s="237"/>
      <c r="H375" s="238" t="s">
        <v>19</v>
      </c>
      <c r="I375" s="240"/>
      <c r="J375" s="237"/>
      <c r="K375" s="237"/>
      <c r="L375" s="241"/>
      <c r="M375" s="242"/>
      <c r="N375" s="243"/>
      <c r="O375" s="243"/>
      <c r="P375" s="243"/>
      <c r="Q375" s="243"/>
      <c r="R375" s="243"/>
      <c r="S375" s="243"/>
      <c r="T375" s="244"/>
      <c r="AT375" s="245" t="s">
        <v>176</v>
      </c>
      <c r="AU375" s="245" t="s">
        <v>85</v>
      </c>
      <c r="AV375" s="12" t="s">
        <v>83</v>
      </c>
      <c r="AW375" s="12" t="s">
        <v>37</v>
      </c>
      <c r="AX375" s="12" t="s">
        <v>76</v>
      </c>
      <c r="AY375" s="245" t="s">
        <v>165</v>
      </c>
    </row>
    <row r="376" s="13" customFormat="1">
      <c r="B376" s="246"/>
      <c r="C376" s="247"/>
      <c r="D376" s="233" t="s">
        <v>176</v>
      </c>
      <c r="E376" s="248" t="s">
        <v>19</v>
      </c>
      <c r="F376" s="249" t="s">
        <v>83</v>
      </c>
      <c r="G376" s="247"/>
      <c r="H376" s="250">
        <v>1</v>
      </c>
      <c r="I376" s="251"/>
      <c r="J376" s="247"/>
      <c r="K376" s="247"/>
      <c r="L376" s="252"/>
      <c r="M376" s="253"/>
      <c r="N376" s="254"/>
      <c r="O376" s="254"/>
      <c r="P376" s="254"/>
      <c r="Q376" s="254"/>
      <c r="R376" s="254"/>
      <c r="S376" s="254"/>
      <c r="T376" s="255"/>
      <c r="AT376" s="256" t="s">
        <v>176</v>
      </c>
      <c r="AU376" s="256" t="s">
        <v>85</v>
      </c>
      <c r="AV376" s="13" t="s">
        <v>85</v>
      </c>
      <c r="AW376" s="13" t="s">
        <v>37</v>
      </c>
      <c r="AX376" s="13" t="s">
        <v>76</v>
      </c>
      <c r="AY376" s="256" t="s">
        <v>165</v>
      </c>
    </row>
    <row r="377" s="14" customFormat="1">
      <c r="B377" s="257"/>
      <c r="C377" s="258"/>
      <c r="D377" s="233" t="s">
        <v>176</v>
      </c>
      <c r="E377" s="259" t="s">
        <v>19</v>
      </c>
      <c r="F377" s="260" t="s">
        <v>181</v>
      </c>
      <c r="G377" s="258"/>
      <c r="H377" s="261">
        <v>1</v>
      </c>
      <c r="I377" s="262"/>
      <c r="J377" s="258"/>
      <c r="K377" s="258"/>
      <c r="L377" s="263"/>
      <c r="M377" s="264"/>
      <c r="N377" s="265"/>
      <c r="O377" s="265"/>
      <c r="P377" s="265"/>
      <c r="Q377" s="265"/>
      <c r="R377" s="265"/>
      <c r="S377" s="265"/>
      <c r="T377" s="266"/>
      <c r="AT377" s="267" t="s">
        <v>176</v>
      </c>
      <c r="AU377" s="267" t="s">
        <v>85</v>
      </c>
      <c r="AV377" s="14" t="s">
        <v>172</v>
      </c>
      <c r="AW377" s="14" t="s">
        <v>37</v>
      </c>
      <c r="AX377" s="14" t="s">
        <v>83</v>
      </c>
      <c r="AY377" s="267" t="s">
        <v>165</v>
      </c>
    </row>
    <row r="378" s="1" customFormat="1" ht="16.5" customHeight="1">
      <c r="B378" s="39"/>
      <c r="C378" s="268" t="s">
        <v>524</v>
      </c>
      <c r="D378" s="268" t="s">
        <v>268</v>
      </c>
      <c r="E378" s="269" t="s">
        <v>1313</v>
      </c>
      <c r="F378" s="270" t="s">
        <v>1314</v>
      </c>
      <c r="G378" s="271" t="s">
        <v>324</v>
      </c>
      <c r="H378" s="272">
        <v>1</v>
      </c>
      <c r="I378" s="273"/>
      <c r="J378" s="274">
        <f>ROUND(I378*H378,2)</f>
        <v>0</v>
      </c>
      <c r="K378" s="270" t="s">
        <v>171</v>
      </c>
      <c r="L378" s="275"/>
      <c r="M378" s="276" t="s">
        <v>19</v>
      </c>
      <c r="N378" s="277" t="s">
        <v>47</v>
      </c>
      <c r="O378" s="84"/>
      <c r="P378" s="229">
        <f>O378*H378</f>
        <v>0</v>
      </c>
      <c r="Q378" s="229">
        <v>0.071999999999999995</v>
      </c>
      <c r="R378" s="229">
        <f>Q378*H378</f>
        <v>0.071999999999999995</v>
      </c>
      <c r="S378" s="229">
        <v>0</v>
      </c>
      <c r="T378" s="230">
        <f>S378*H378</f>
        <v>0</v>
      </c>
      <c r="AR378" s="231" t="s">
        <v>590</v>
      </c>
      <c r="AT378" s="231" t="s">
        <v>268</v>
      </c>
      <c r="AU378" s="231" t="s">
        <v>85</v>
      </c>
      <c r="AY378" s="18" t="s">
        <v>165</v>
      </c>
      <c r="BE378" s="232">
        <f>IF(N378="základní",J378,0)</f>
        <v>0</v>
      </c>
      <c r="BF378" s="232">
        <f>IF(N378="snížená",J378,0)</f>
        <v>0</v>
      </c>
      <c r="BG378" s="232">
        <f>IF(N378="zákl. přenesená",J378,0)</f>
        <v>0</v>
      </c>
      <c r="BH378" s="232">
        <f>IF(N378="sníž. přenesená",J378,0)</f>
        <v>0</v>
      </c>
      <c r="BI378" s="232">
        <f>IF(N378="nulová",J378,0)</f>
        <v>0</v>
      </c>
      <c r="BJ378" s="18" t="s">
        <v>83</v>
      </c>
      <c r="BK378" s="232">
        <f>ROUND(I378*H378,2)</f>
        <v>0</v>
      </c>
      <c r="BL378" s="18" t="s">
        <v>590</v>
      </c>
      <c r="BM378" s="231" t="s">
        <v>1315</v>
      </c>
    </row>
    <row r="379" s="1" customFormat="1">
      <c r="B379" s="39"/>
      <c r="C379" s="40"/>
      <c r="D379" s="233" t="s">
        <v>174</v>
      </c>
      <c r="E379" s="40"/>
      <c r="F379" s="234" t="s">
        <v>1314</v>
      </c>
      <c r="G379" s="40"/>
      <c r="H379" s="40"/>
      <c r="I379" s="146"/>
      <c r="J379" s="40"/>
      <c r="K379" s="40"/>
      <c r="L379" s="44"/>
      <c r="M379" s="235"/>
      <c r="N379" s="84"/>
      <c r="O379" s="84"/>
      <c r="P379" s="84"/>
      <c r="Q379" s="84"/>
      <c r="R379" s="84"/>
      <c r="S379" s="84"/>
      <c r="T379" s="85"/>
      <c r="AT379" s="18" t="s">
        <v>174</v>
      </c>
      <c r="AU379" s="18" t="s">
        <v>85</v>
      </c>
    </row>
    <row r="380" s="12" customFormat="1">
      <c r="B380" s="236"/>
      <c r="C380" s="237"/>
      <c r="D380" s="233" t="s">
        <v>176</v>
      </c>
      <c r="E380" s="238" t="s">
        <v>19</v>
      </c>
      <c r="F380" s="239" t="s">
        <v>1316</v>
      </c>
      <c r="G380" s="237"/>
      <c r="H380" s="238" t="s">
        <v>19</v>
      </c>
      <c r="I380" s="240"/>
      <c r="J380" s="237"/>
      <c r="K380" s="237"/>
      <c r="L380" s="241"/>
      <c r="M380" s="242"/>
      <c r="N380" s="243"/>
      <c r="O380" s="243"/>
      <c r="P380" s="243"/>
      <c r="Q380" s="243"/>
      <c r="R380" s="243"/>
      <c r="S380" s="243"/>
      <c r="T380" s="244"/>
      <c r="AT380" s="245" t="s">
        <v>176</v>
      </c>
      <c r="AU380" s="245" t="s">
        <v>85</v>
      </c>
      <c r="AV380" s="12" t="s">
        <v>83</v>
      </c>
      <c r="AW380" s="12" t="s">
        <v>37</v>
      </c>
      <c r="AX380" s="12" t="s">
        <v>76</v>
      </c>
      <c r="AY380" s="245" t="s">
        <v>165</v>
      </c>
    </row>
    <row r="381" s="13" customFormat="1">
      <c r="B381" s="246"/>
      <c r="C381" s="247"/>
      <c r="D381" s="233" t="s">
        <v>176</v>
      </c>
      <c r="E381" s="248" t="s">
        <v>19</v>
      </c>
      <c r="F381" s="249" t="s">
        <v>83</v>
      </c>
      <c r="G381" s="247"/>
      <c r="H381" s="250">
        <v>1</v>
      </c>
      <c r="I381" s="251"/>
      <c r="J381" s="247"/>
      <c r="K381" s="247"/>
      <c r="L381" s="252"/>
      <c r="M381" s="253"/>
      <c r="N381" s="254"/>
      <c r="O381" s="254"/>
      <c r="P381" s="254"/>
      <c r="Q381" s="254"/>
      <c r="R381" s="254"/>
      <c r="S381" s="254"/>
      <c r="T381" s="255"/>
      <c r="AT381" s="256" t="s">
        <v>176</v>
      </c>
      <c r="AU381" s="256" t="s">
        <v>85</v>
      </c>
      <c r="AV381" s="13" t="s">
        <v>85</v>
      </c>
      <c r="AW381" s="13" t="s">
        <v>37</v>
      </c>
      <c r="AX381" s="13" t="s">
        <v>76</v>
      </c>
      <c r="AY381" s="256" t="s">
        <v>165</v>
      </c>
    </row>
    <row r="382" s="14" customFormat="1">
      <c r="B382" s="257"/>
      <c r="C382" s="258"/>
      <c r="D382" s="233" t="s">
        <v>176</v>
      </c>
      <c r="E382" s="259" t="s">
        <v>19</v>
      </c>
      <c r="F382" s="260" t="s">
        <v>181</v>
      </c>
      <c r="G382" s="258"/>
      <c r="H382" s="261">
        <v>1</v>
      </c>
      <c r="I382" s="262"/>
      <c r="J382" s="258"/>
      <c r="K382" s="258"/>
      <c r="L382" s="263"/>
      <c r="M382" s="264"/>
      <c r="N382" s="265"/>
      <c r="O382" s="265"/>
      <c r="P382" s="265"/>
      <c r="Q382" s="265"/>
      <c r="R382" s="265"/>
      <c r="S382" s="265"/>
      <c r="T382" s="266"/>
      <c r="AT382" s="267" t="s">
        <v>176</v>
      </c>
      <c r="AU382" s="267" t="s">
        <v>85</v>
      </c>
      <c r="AV382" s="14" t="s">
        <v>172</v>
      </c>
      <c r="AW382" s="14" t="s">
        <v>37</v>
      </c>
      <c r="AX382" s="14" t="s">
        <v>83</v>
      </c>
      <c r="AY382" s="267" t="s">
        <v>165</v>
      </c>
    </row>
    <row r="383" s="1" customFormat="1" ht="16.5" customHeight="1">
      <c r="B383" s="39"/>
      <c r="C383" s="268" t="s">
        <v>530</v>
      </c>
      <c r="D383" s="268" t="s">
        <v>268</v>
      </c>
      <c r="E383" s="269" t="s">
        <v>1317</v>
      </c>
      <c r="F383" s="270" t="s">
        <v>1318</v>
      </c>
      <c r="G383" s="271" t="s">
        <v>324</v>
      </c>
      <c r="H383" s="272">
        <v>1</v>
      </c>
      <c r="I383" s="273"/>
      <c r="J383" s="274">
        <f>ROUND(I383*H383,2)</f>
        <v>0</v>
      </c>
      <c r="K383" s="270" t="s">
        <v>171</v>
      </c>
      <c r="L383" s="275"/>
      <c r="M383" s="276" t="s">
        <v>19</v>
      </c>
      <c r="N383" s="277" t="s">
        <v>47</v>
      </c>
      <c r="O383" s="84"/>
      <c r="P383" s="229">
        <f>O383*H383</f>
        <v>0</v>
      </c>
      <c r="Q383" s="229">
        <v>0.080000000000000002</v>
      </c>
      <c r="R383" s="229">
        <f>Q383*H383</f>
        <v>0.080000000000000002</v>
      </c>
      <c r="S383" s="229">
        <v>0</v>
      </c>
      <c r="T383" s="230">
        <f>S383*H383</f>
        <v>0</v>
      </c>
      <c r="AR383" s="231" t="s">
        <v>590</v>
      </c>
      <c r="AT383" s="231" t="s">
        <v>268</v>
      </c>
      <c r="AU383" s="231" t="s">
        <v>85</v>
      </c>
      <c r="AY383" s="18" t="s">
        <v>165</v>
      </c>
      <c r="BE383" s="232">
        <f>IF(N383="základní",J383,0)</f>
        <v>0</v>
      </c>
      <c r="BF383" s="232">
        <f>IF(N383="snížená",J383,0)</f>
        <v>0</v>
      </c>
      <c r="BG383" s="232">
        <f>IF(N383="zákl. přenesená",J383,0)</f>
        <v>0</v>
      </c>
      <c r="BH383" s="232">
        <f>IF(N383="sníž. přenesená",J383,0)</f>
        <v>0</v>
      </c>
      <c r="BI383" s="232">
        <f>IF(N383="nulová",J383,0)</f>
        <v>0</v>
      </c>
      <c r="BJ383" s="18" t="s">
        <v>83</v>
      </c>
      <c r="BK383" s="232">
        <f>ROUND(I383*H383,2)</f>
        <v>0</v>
      </c>
      <c r="BL383" s="18" t="s">
        <v>590</v>
      </c>
      <c r="BM383" s="231" t="s">
        <v>1319</v>
      </c>
    </row>
    <row r="384" s="1" customFormat="1">
      <c r="B384" s="39"/>
      <c r="C384" s="40"/>
      <c r="D384" s="233" t="s">
        <v>174</v>
      </c>
      <c r="E384" s="40"/>
      <c r="F384" s="234" t="s">
        <v>1318</v>
      </c>
      <c r="G384" s="40"/>
      <c r="H384" s="40"/>
      <c r="I384" s="146"/>
      <c r="J384" s="40"/>
      <c r="K384" s="40"/>
      <c r="L384" s="44"/>
      <c r="M384" s="235"/>
      <c r="N384" s="84"/>
      <c r="O384" s="84"/>
      <c r="P384" s="84"/>
      <c r="Q384" s="84"/>
      <c r="R384" s="84"/>
      <c r="S384" s="84"/>
      <c r="T384" s="85"/>
      <c r="AT384" s="18" t="s">
        <v>174</v>
      </c>
      <c r="AU384" s="18" t="s">
        <v>85</v>
      </c>
    </row>
    <row r="385" s="12" customFormat="1">
      <c r="B385" s="236"/>
      <c r="C385" s="237"/>
      <c r="D385" s="233" t="s">
        <v>176</v>
      </c>
      <c r="E385" s="238" t="s">
        <v>19</v>
      </c>
      <c r="F385" s="239" t="s">
        <v>1320</v>
      </c>
      <c r="G385" s="237"/>
      <c r="H385" s="238" t="s">
        <v>19</v>
      </c>
      <c r="I385" s="240"/>
      <c r="J385" s="237"/>
      <c r="K385" s="237"/>
      <c r="L385" s="241"/>
      <c r="M385" s="242"/>
      <c r="N385" s="243"/>
      <c r="O385" s="243"/>
      <c r="P385" s="243"/>
      <c r="Q385" s="243"/>
      <c r="R385" s="243"/>
      <c r="S385" s="243"/>
      <c r="T385" s="244"/>
      <c r="AT385" s="245" t="s">
        <v>176</v>
      </c>
      <c r="AU385" s="245" t="s">
        <v>85</v>
      </c>
      <c r="AV385" s="12" t="s">
        <v>83</v>
      </c>
      <c r="AW385" s="12" t="s">
        <v>37</v>
      </c>
      <c r="AX385" s="12" t="s">
        <v>76</v>
      </c>
      <c r="AY385" s="245" t="s">
        <v>165</v>
      </c>
    </row>
    <row r="386" s="13" customFormat="1">
      <c r="B386" s="246"/>
      <c r="C386" s="247"/>
      <c r="D386" s="233" t="s">
        <v>176</v>
      </c>
      <c r="E386" s="248" t="s">
        <v>19</v>
      </c>
      <c r="F386" s="249" t="s">
        <v>83</v>
      </c>
      <c r="G386" s="247"/>
      <c r="H386" s="250">
        <v>1</v>
      </c>
      <c r="I386" s="251"/>
      <c r="J386" s="247"/>
      <c r="K386" s="247"/>
      <c r="L386" s="252"/>
      <c r="M386" s="253"/>
      <c r="N386" s="254"/>
      <c r="O386" s="254"/>
      <c r="P386" s="254"/>
      <c r="Q386" s="254"/>
      <c r="R386" s="254"/>
      <c r="S386" s="254"/>
      <c r="T386" s="255"/>
      <c r="AT386" s="256" t="s">
        <v>176</v>
      </c>
      <c r="AU386" s="256" t="s">
        <v>85</v>
      </c>
      <c r="AV386" s="13" t="s">
        <v>85</v>
      </c>
      <c r="AW386" s="13" t="s">
        <v>37</v>
      </c>
      <c r="AX386" s="13" t="s">
        <v>76</v>
      </c>
      <c r="AY386" s="256" t="s">
        <v>165</v>
      </c>
    </row>
    <row r="387" s="14" customFormat="1">
      <c r="B387" s="257"/>
      <c r="C387" s="258"/>
      <c r="D387" s="233" t="s">
        <v>176</v>
      </c>
      <c r="E387" s="259" t="s">
        <v>19</v>
      </c>
      <c r="F387" s="260" t="s">
        <v>181</v>
      </c>
      <c r="G387" s="258"/>
      <c r="H387" s="261">
        <v>1</v>
      </c>
      <c r="I387" s="262"/>
      <c r="J387" s="258"/>
      <c r="K387" s="258"/>
      <c r="L387" s="263"/>
      <c r="M387" s="264"/>
      <c r="N387" s="265"/>
      <c r="O387" s="265"/>
      <c r="P387" s="265"/>
      <c r="Q387" s="265"/>
      <c r="R387" s="265"/>
      <c r="S387" s="265"/>
      <c r="T387" s="266"/>
      <c r="AT387" s="267" t="s">
        <v>176</v>
      </c>
      <c r="AU387" s="267" t="s">
        <v>85</v>
      </c>
      <c r="AV387" s="14" t="s">
        <v>172</v>
      </c>
      <c r="AW387" s="14" t="s">
        <v>37</v>
      </c>
      <c r="AX387" s="14" t="s">
        <v>83</v>
      </c>
      <c r="AY387" s="267" t="s">
        <v>165</v>
      </c>
    </row>
    <row r="388" s="1" customFormat="1" ht="16.5" customHeight="1">
      <c r="B388" s="39"/>
      <c r="C388" s="268" t="s">
        <v>536</v>
      </c>
      <c r="D388" s="268" t="s">
        <v>268</v>
      </c>
      <c r="E388" s="269" t="s">
        <v>1321</v>
      </c>
      <c r="F388" s="270" t="s">
        <v>1322</v>
      </c>
      <c r="G388" s="271" t="s">
        <v>324</v>
      </c>
      <c r="H388" s="272">
        <v>1</v>
      </c>
      <c r="I388" s="273"/>
      <c r="J388" s="274">
        <f>ROUND(I388*H388,2)</f>
        <v>0</v>
      </c>
      <c r="K388" s="270" t="s">
        <v>171</v>
      </c>
      <c r="L388" s="275"/>
      <c r="M388" s="276" t="s">
        <v>19</v>
      </c>
      <c r="N388" s="277" t="s">
        <v>47</v>
      </c>
      <c r="O388" s="84"/>
      <c r="P388" s="229">
        <f>O388*H388</f>
        <v>0</v>
      </c>
      <c r="Q388" s="229">
        <v>0.111</v>
      </c>
      <c r="R388" s="229">
        <f>Q388*H388</f>
        <v>0.111</v>
      </c>
      <c r="S388" s="229">
        <v>0</v>
      </c>
      <c r="T388" s="230">
        <f>S388*H388</f>
        <v>0</v>
      </c>
      <c r="AR388" s="231" t="s">
        <v>590</v>
      </c>
      <c r="AT388" s="231" t="s">
        <v>268</v>
      </c>
      <c r="AU388" s="231" t="s">
        <v>85</v>
      </c>
      <c r="AY388" s="18" t="s">
        <v>165</v>
      </c>
      <c r="BE388" s="232">
        <f>IF(N388="základní",J388,0)</f>
        <v>0</v>
      </c>
      <c r="BF388" s="232">
        <f>IF(N388="snížená",J388,0)</f>
        <v>0</v>
      </c>
      <c r="BG388" s="232">
        <f>IF(N388="zákl. přenesená",J388,0)</f>
        <v>0</v>
      </c>
      <c r="BH388" s="232">
        <f>IF(N388="sníž. přenesená",J388,0)</f>
        <v>0</v>
      </c>
      <c r="BI388" s="232">
        <f>IF(N388="nulová",J388,0)</f>
        <v>0</v>
      </c>
      <c r="BJ388" s="18" t="s">
        <v>83</v>
      </c>
      <c r="BK388" s="232">
        <f>ROUND(I388*H388,2)</f>
        <v>0</v>
      </c>
      <c r="BL388" s="18" t="s">
        <v>590</v>
      </c>
      <c r="BM388" s="231" t="s">
        <v>1323</v>
      </c>
    </row>
    <row r="389" s="1" customFormat="1">
      <c r="B389" s="39"/>
      <c r="C389" s="40"/>
      <c r="D389" s="233" t="s">
        <v>174</v>
      </c>
      <c r="E389" s="40"/>
      <c r="F389" s="234" t="s">
        <v>1322</v>
      </c>
      <c r="G389" s="40"/>
      <c r="H389" s="40"/>
      <c r="I389" s="146"/>
      <c r="J389" s="40"/>
      <c r="K389" s="40"/>
      <c r="L389" s="44"/>
      <c r="M389" s="235"/>
      <c r="N389" s="84"/>
      <c r="O389" s="84"/>
      <c r="P389" s="84"/>
      <c r="Q389" s="84"/>
      <c r="R389" s="84"/>
      <c r="S389" s="84"/>
      <c r="T389" s="85"/>
      <c r="AT389" s="18" t="s">
        <v>174</v>
      </c>
      <c r="AU389" s="18" t="s">
        <v>85</v>
      </c>
    </row>
    <row r="390" s="12" customFormat="1">
      <c r="B390" s="236"/>
      <c r="C390" s="237"/>
      <c r="D390" s="233" t="s">
        <v>176</v>
      </c>
      <c r="E390" s="238" t="s">
        <v>19</v>
      </c>
      <c r="F390" s="239" t="s">
        <v>1320</v>
      </c>
      <c r="G390" s="237"/>
      <c r="H390" s="238" t="s">
        <v>19</v>
      </c>
      <c r="I390" s="240"/>
      <c r="J390" s="237"/>
      <c r="K390" s="237"/>
      <c r="L390" s="241"/>
      <c r="M390" s="242"/>
      <c r="N390" s="243"/>
      <c r="O390" s="243"/>
      <c r="P390" s="243"/>
      <c r="Q390" s="243"/>
      <c r="R390" s="243"/>
      <c r="S390" s="243"/>
      <c r="T390" s="244"/>
      <c r="AT390" s="245" t="s">
        <v>176</v>
      </c>
      <c r="AU390" s="245" t="s">
        <v>85</v>
      </c>
      <c r="AV390" s="12" t="s">
        <v>83</v>
      </c>
      <c r="AW390" s="12" t="s">
        <v>37</v>
      </c>
      <c r="AX390" s="12" t="s">
        <v>76</v>
      </c>
      <c r="AY390" s="245" t="s">
        <v>165</v>
      </c>
    </row>
    <row r="391" s="13" customFormat="1">
      <c r="B391" s="246"/>
      <c r="C391" s="247"/>
      <c r="D391" s="233" t="s">
        <v>176</v>
      </c>
      <c r="E391" s="248" t="s">
        <v>19</v>
      </c>
      <c r="F391" s="249" t="s">
        <v>83</v>
      </c>
      <c r="G391" s="247"/>
      <c r="H391" s="250">
        <v>1</v>
      </c>
      <c r="I391" s="251"/>
      <c r="J391" s="247"/>
      <c r="K391" s="247"/>
      <c r="L391" s="252"/>
      <c r="M391" s="253"/>
      <c r="N391" s="254"/>
      <c r="O391" s="254"/>
      <c r="P391" s="254"/>
      <c r="Q391" s="254"/>
      <c r="R391" s="254"/>
      <c r="S391" s="254"/>
      <c r="T391" s="255"/>
      <c r="AT391" s="256" t="s">
        <v>176</v>
      </c>
      <c r="AU391" s="256" t="s">
        <v>85</v>
      </c>
      <c r="AV391" s="13" t="s">
        <v>85</v>
      </c>
      <c r="AW391" s="13" t="s">
        <v>37</v>
      </c>
      <c r="AX391" s="13" t="s">
        <v>76</v>
      </c>
      <c r="AY391" s="256" t="s">
        <v>165</v>
      </c>
    </row>
    <row r="392" s="14" customFormat="1">
      <c r="B392" s="257"/>
      <c r="C392" s="258"/>
      <c r="D392" s="233" t="s">
        <v>176</v>
      </c>
      <c r="E392" s="259" t="s">
        <v>19</v>
      </c>
      <c r="F392" s="260" t="s">
        <v>181</v>
      </c>
      <c r="G392" s="258"/>
      <c r="H392" s="261">
        <v>1</v>
      </c>
      <c r="I392" s="262"/>
      <c r="J392" s="258"/>
      <c r="K392" s="258"/>
      <c r="L392" s="263"/>
      <c r="M392" s="264"/>
      <c r="N392" s="265"/>
      <c r="O392" s="265"/>
      <c r="P392" s="265"/>
      <c r="Q392" s="265"/>
      <c r="R392" s="265"/>
      <c r="S392" s="265"/>
      <c r="T392" s="266"/>
      <c r="AT392" s="267" t="s">
        <v>176</v>
      </c>
      <c r="AU392" s="267" t="s">
        <v>85</v>
      </c>
      <c r="AV392" s="14" t="s">
        <v>172</v>
      </c>
      <c r="AW392" s="14" t="s">
        <v>37</v>
      </c>
      <c r="AX392" s="14" t="s">
        <v>83</v>
      </c>
      <c r="AY392" s="267" t="s">
        <v>165</v>
      </c>
    </row>
    <row r="393" s="1" customFormat="1" ht="16.5" customHeight="1">
      <c r="B393" s="39"/>
      <c r="C393" s="268" t="s">
        <v>543</v>
      </c>
      <c r="D393" s="268" t="s">
        <v>268</v>
      </c>
      <c r="E393" s="269" t="s">
        <v>1324</v>
      </c>
      <c r="F393" s="270" t="s">
        <v>1325</v>
      </c>
      <c r="G393" s="271" t="s">
        <v>324</v>
      </c>
      <c r="H393" s="272">
        <v>1</v>
      </c>
      <c r="I393" s="273"/>
      <c r="J393" s="274">
        <f>ROUND(I393*H393,2)</f>
        <v>0</v>
      </c>
      <c r="K393" s="270" t="s">
        <v>171</v>
      </c>
      <c r="L393" s="275"/>
      <c r="M393" s="276" t="s">
        <v>19</v>
      </c>
      <c r="N393" s="277" t="s">
        <v>47</v>
      </c>
      <c r="O393" s="84"/>
      <c r="P393" s="229">
        <f>O393*H393</f>
        <v>0</v>
      </c>
      <c r="Q393" s="229">
        <v>0.040000000000000001</v>
      </c>
      <c r="R393" s="229">
        <f>Q393*H393</f>
        <v>0.040000000000000001</v>
      </c>
      <c r="S393" s="229">
        <v>0</v>
      </c>
      <c r="T393" s="230">
        <f>S393*H393</f>
        <v>0</v>
      </c>
      <c r="AR393" s="231" t="s">
        <v>590</v>
      </c>
      <c r="AT393" s="231" t="s">
        <v>268</v>
      </c>
      <c r="AU393" s="231" t="s">
        <v>85</v>
      </c>
      <c r="AY393" s="18" t="s">
        <v>165</v>
      </c>
      <c r="BE393" s="232">
        <f>IF(N393="základní",J393,0)</f>
        <v>0</v>
      </c>
      <c r="BF393" s="232">
        <f>IF(N393="snížená",J393,0)</f>
        <v>0</v>
      </c>
      <c r="BG393" s="232">
        <f>IF(N393="zákl. přenesená",J393,0)</f>
        <v>0</v>
      </c>
      <c r="BH393" s="232">
        <f>IF(N393="sníž. přenesená",J393,0)</f>
        <v>0</v>
      </c>
      <c r="BI393" s="232">
        <f>IF(N393="nulová",J393,0)</f>
        <v>0</v>
      </c>
      <c r="BJ393" s="18" t="s">
        <v>83</v>
      </c>
      <c r="BK393" s="232">
        <f>ROUND(I393*H393,2)</f>
        <v>0</v>
      </c>
      <c r="BL393" s="18" t="s">
        <v>590</v>
      </c>
      <c r="BM393" s="231" t="s">
        <v>1326</v>
      </c>
    </row>
    <row r="394" s="1" customFormat="1">
      <c r="B394" s="39"/>
      <c r="C394" s="40"/>
      <c r="D394" s="233" t="s">
        <v>174</v>
      </c>
      <c r="E394" s="40"/>
      <c r="F394" s="234" t="s">
        <v>1325</v>
      </c>
      <c r="G394" s="40"/>
      <c r="H394" s="40"/>
      <c r="I394" s="146"/>
      <c r="J394" s="40"/>
      <c r="K394" s="40"/>
      <c r="L394" s="44"/>
      <c r="M394" s="235"/>
      <c r="N394" s="84"/>
      <c r="O394" s="84"/>
      <c r="P394" s="84"/>
      <c r="Q394" s="84"/>
      <c r="R394" s="84"/>
      <c r="S394" s="84"/>
      <c r="T394" s="85"/>
      <c r="AT394" s="18" t="s">
        <v>174</v>
      </c>
      <c r="AU394" s="18" t="s">
        <v>85</v>
      </c>
    </row>
    <row r="395" s="12" customFormat="1">
      <c r="B395" s="236"/>
      <c r="C395" s="237"/>
      <c r="D395" s="233" t="s">
        <v>176</v>
      </c>
      <c r="E395" s="238" t="s">
        <v>19</v>
      </c>
      <c r="F395" s="239" t="s">
        <v>1320</v>
      </c>
      <c r="G395" s="237"/>
      <c r="H395" s="238" t="s">
        <v>19</v>
      </c>
      <c r="I395" s="240"/>
      <c r="J395" s="237"/>
      <c r="K395" s="237"/>
      <c r="L395" s="241"/>
      <c r="M395" s="242"/>
      <c r="N395" s="243"/>
      <c r="O395" s="243"/>
      <c r="P395" s="243"/>
      <c r="Q395" s="243"/>
      <c r="R395" s="243"/>
      <c r="S395" s="243"/>
      <c r="T395" s="244"/>
      <c r="AT395" s="245" t="s">
        <v>176</v>
      </c>
      <c r="AU395" s="245" t="s">
        <v>85</v>
      </c>
      <c r="AV395" s="12" t="s">
        <v>83</v>
      </c>
      <c r="AW395" s="12" t="s">
        <v>37</v>
      </c>
      <c r="AX395" s="12" t="s">
        <v>76</v>
      </c>
      <c r="AY395" s="245" t="s">
        <v>165</v>
      </c>
    </row>
    <row r="396" s="13" customFormat="1">
      <c r="B396" s="246"/>
      <c r="C396" s="247"/>
      <c r="D396" s="233" t="s">
        <v>176</v>
      </c>
      <c r="E396" s="248" t="s">
        <v>19</v>
      </c>
      <c r="F396" s="249" t="s">
        <v>83</v>
      </c>
      <c r="G396" s="247"/>
      <c r="H396" s="250">
        <v>1</v>
      </c>
      <c r="I396" s="251"/>
      <c r="J396" s="247"/>
      <c r="K396" s="247"/>
      <c r="L396" s="252"/>
      <c r="M396" s="253"/>
      <c r="N396" s="254"/>
      <c r="O396" s="254"/>
      <c r="P396" s="254"/>
      <c r="Q396" s="254"/>
      <c r="R396" s="254"/>
      <c r="S396" s="254"/>
      <c r="T396" s="255"/>
      <c r="AT396" s="256" t="s">
        <v>176</v>
      </c>
      <c r="AU396" s="256" t="s">
        <v>85</v>
      </c>
      <c r="AV396" s="13" t="s">
        <v>85</v>
      </c>
      <c r="AW396" s="13" t="s">
        <v>37</v>
      </c>
      <c r="AX396" s="13" t="s">
        <v>76</v>
      </c>
      <c r="AY396" s="256" t="s">
        <v>165</v>
      </c>
    </row>
    <row r="397" s="14" customFormat="1">
      <c r="B397" s="257"/>
      <c r="C397" s="258"/>
      <c r="D397" s="233" t="s">
        <v>176</v>
      </c>
      <c r="E397" s="259" t="s">
        <v>19</v>
      </c>
      <c r="F397" s="260" t="s">
        <v>181</v>
      </c>
      <c r="G397" s="258"/>
      <c r="H397" s="261">
        <v>1</v>
      </c>
      <c r="I397" s="262"/>
      <c r="J397" s="258"/>
      <c r="K397" s="258"/>
      <c r="L397" s="263"/>
      <c r="M397" s="264"/>
      <c r="N397" s="265"/>
      <c r="O397" s="265"/>
      <c r="P397" s="265"/>
      <c r="Q397" s="265"/>
      <c r="R397" s="265"/>
      <c r="S397" s="265"/>
      <c r="T397" s="266"/>
      <c r="AT397" s="267" t="s">
        <v>176</v>
      </c>
      <c r="AU397" s="267" t="s">
        <v>85</v>
      </c>
      <c r="AV397" s="14" t="s">
        <v>172</v>
      </c>
      <c r="AW397" s="14" t="s">
        <v>37</v>
      </c>
      <c r="AX397" s="14" t="s">
        <v>83</v>
      </c>
      <c r="AY397" s="267" t="s">
        <v>165</v>
      </c>
    </row>
    <row r="398" s="1" customFormat="1" ht="16.5" customHeight="1">
      <c r="B398" s="39"/>
      <c r="C398" s="268" t="s">
        <v>549</v>
      </c>
      <c r="D398" s="268" t="s">
        <v>268</v>
      </c>
      <c r="E398" s="269" t="s">
        <v>1327</v>
      </c>
      <c r="F398" s="270" t="s">
        <v>1328</v>
      </c>
      <c r="G398" s="271" t="s">
        <v>324</v>
      </c>
      <c r="H398" s="272">
        <v>1</v>
      </c>
      <c r="I398" s="273"/>
      <c r="J398" s="274">
        <f>ROUND(I398*H398,2)</f>
        <v>0</v>
      </c>
      <c r="K398" s="270" t="s">
        <v>171</v>
      </c>
      <c r="L398" s="275"/>
      <c r="M398" s="276" t="s">
        <v>19</v>
      </c>
      <c r="N398" s="277" t="s">
        <v>47</v>
      </c>
      <c r="O398" s="84"/>
      <c r="P398" s="229">
        <f>O398*H398</f>
        <v>0</v>
      </c>
      <c r="Q398" s="229">
        <v>0.027</v>
      </c>
      <c r="R398" s="229">
        <f>Q398*H398</f>
        <v>0.027</v>
      </c>
      <c r="S398" s="229">
        <v>0</v>
      </c>
      <c r="T398" s="230">
        <f>S398*H398</f>
        <v>0</v>
      </c>
      <c r="AR398" s="231" t="s">
        <v>590</v>
      </c>
      <c r="AT398" s="231" t="s">
        <v>268</v>
      </c>
      <c r="AU398" s="231" t="s">
        <v>85</v>
      </c>
      <c r="AY398" s="18" t="s">
        <v>165</v>
      </c>
      <c r="BE398" s="232">
        <f>IF(N398="základní",J398,0)</f>
        <v>0</v>
      </c>
      <c r="BF398" s="232">
        <f>IF(N398="snížená",J398,0)</f>
        <v>0</v>
      </c>
      <c r="BG398" s="232">
        <f>IF(N398="zákl. přenesená",J398,0)</f>
        <v>0</v>
      </c>
      <c r="BH398" s="232">
        <f>IF(N398="sníž. přenesená",J398,0)</f>
        <v>0</v>
      </c>
      <c r="BI398" s="232">
        <f>IF(N398="nulová",J398,0)</f>
        <v>0</v>
      </c>
      <c r="BJ398" s="18" t="s">
        <v>83</v>
      </c>
      <c r="BK398" s="232">
        <f>ROUND(I398*H398,2)</f>
        <v>0</v>
      </c>
      <c r="BL398" s="18" t="s">
        <v>590</v>
      </c>
      <c r="BM398" s="231" t="s">
        <v>1329</v>
      </c>
    </row>
    <row r="399" s="1" customFormat="1">
      <c r="B399" s="39"/>
      <c r="C399" s="40"/>
      <c r="D399" s="233" t="s">
        <v>174</v>
      </c>
      <c r="E399" s="40"/>
      <c r="F399" s="234" t="s">
        <v>1328</v>
      </c>
      <c r="G399" s="40"/>
      <c r="H399" s="40"/>
      <c r="I399" s="146"/>
      <c r="J399" s="40"/>
      <c r="K399" s="40"/>
      <c r="L399" s="44"/>
      <c r="M399" s="235"/>
      <c r="N399" s="84"/>
      <c r="O399" s="84"/>
      <c r="P399" s="84"/>
      <c r="Q399" s="84"/>
      <c r="R399" s="84"/>
      <c r="S399" s="84"/>
      <c r="T399" s="85"/>
      <c r="AT399" s="18" t="s">
        <v>174</v>
      </c>
      <c r="AU399" s="18" t="s">
        <v>85</v>
      </c>
    </row>
    <row r="400" s="12" customFormat="1">
      <c r="B400" s="236"/>
      <c r="C400" s="237"/>
      <c r="D400" s="233" t="s">
        <v>176</v>
      </c>
      <c r="E400" s="238" t="s">
        <v>19</v>
      </c>
      <c r="F400" s="239" t="s">
        <v>1330</v>
      </c>
      <c r="G400" s="237"/>
      <c r="H400" s="238" t="s">
        <v>19</v>
      </c>
      <c r="I400" s="240"/>
      <c r="J400" s="237"/>
      <c r="K400" s="237"/>
      <c r="L400" s="241"/>
      <c r="M400" s="242"/>
      <c r="N400" s="243"/>
      <c r="O400" s="243"/>
      <c r="P400" s="243"/>
      <c r="Q400" s="243"/>
      <c r="R400" s="243"/>
      <c r="S400" s="243"/>
      <c r="T400" s="244"/>
      <c r="AT400" s="245" t="s">
        <v>176</v>
      </c>
      <c r="AU400" s="245" t="s">
        <v>85</v>
      </c>
      <c r="AV400" s="12" t="s">
        <v>83</v>
      </c>
      <c r="AW400" s="12" t="s">
        <v>37</v>
      </c>
      <c r="AX400" s="12" t="s">
        <v>76</v>
      </c>
      <c r="AY400" s="245" t="s">
        <v>165</v>
      </c>
    </row>
    <row r="401" s="13" customFormat="1">
      <c r="B401" s="246"/>
      <c r="C401" s="247"/>
      <c r="D401" s="233" t="s">
        <v>176</v>
      </c>
      <c r="E401" s="248" t="s">
        <v>19</v>
      </c>
      <c r="F401" s="249" t="s">
        <v>83</v>
      </c>
      <c r="G401" s="247"/>
      <c r="H401" s="250">
        <v>1</v>
      </c>
      <c r="I401" s="251"/>
      <c r="J401" s="247"/>
      <c r="K401" s="247"/>
      <c r="L401" s="252"/>
      <c r="M401" s="253"/>
      <c r="N401" s="254"/>
      <c r="O401" s="254"/>
      <c r="P401" s="254"/>
      <c r="Q401" s="254"/>
      <c r="R401" s="254"/>
      <c r="S401" s="254"/>
      <c r="T401" s="255"/>
      <c r="AT401" s="256" t="s">
        <v>176</v>
      </c>
      <c r="AU401" s="256" t="s">
        <v>85</v>
      </c>
      <c r="AV401" s="13" t="s">
        <v>85</v>
      </c>
      <c r="AW401" s="13" t="s">
        <v>37</v>
      </c>
      <c r="AX401" s="13" t="s">
        <v>76</v>
      </c>
      <c r="AY401" s="256" t="s">
        <v>165</v>
      </c>
    </row>
    <row r="402" s="14" customFormat="1">
      <c r="B402" s="257"/>
      <c r="C402" s="258"/>
      <c r="D402" s="233" t="s">
        <v>176</v>
      </c>
      <c r="E402" s="259" t="s">
        <v>19</v>
      </c>
      <c r="F402" s="260" t="s">
        <v>181</v>
      </c>
      <c r="G402" s="258"/>
      <c r="H402" s="261">
        <v>1</v>
      </c>
      <c r="I402" s="262"/>
      <c r="J402" s="258"/>
      <c r="K402" s="258"/>
      <c r="L402" s="263"/>
      <c r="M402" s="264"/>
      <c r="N402" s="265"/>
      <c r="O402" s="265"/>
      <c r="P402" s="265"/>
      <c r="Q402" s="265"/>
      <c r="R402" s="265"/>
      <c r="S402" s="265"/>
      <c r="T402" s="266"/>
      <c r="AT402" s="267" t="s">
        <v>176</v>
      </c>
      <c r="AU402" s="267" t="s">
        <v>85</v>
      </c>
      <c r="AV402" s="14" t="s">
        <v>172</v>
      </c>
      <c r="AW402" s="14" t="s">
        <v>37</v>
      </c>
      <c r="AX402" s="14" t="s">
        <v>83</v>
      </c>
      <c r="AY402" s="267" t="s">
        <v>165</v>
      </c>
    </row>
    <row r="403" s="1" customFormat="1" ht="16.5" customHeight="1">
      <c r="B403" s="39"/>
      <c r="C403" s="220" t="s">
        <v>555</v>
      </c>
      <c r="D403" s="220" t="s">
        <v>167</v>
      </c>
      <c r="E403" s="221" t="s">
        <v>1331</v>
      </c>
      <c r="F403" s="222" t="s">
        <v>1332</v>
      </c>
      <c r="G403" s="223" t="s">
        <v>324</v>
      </c>
      <c r="H403" s="224">
        <v>1</v>
      </c>
      <c r="I403" s="225"/>
      <c r="J403" s="226">
        <f>ROUND(I403*H403,2)</f>
        <v>0</v>
      </c>
      <c r="K403" s="222" t="s">
        <v>171</v>
      </c>
      <c r="L403" s="44"/>
      <c r="M403" s="227" t="s">
        <v>19</v>
      </c>
      <c r="N403" s="228" t="s">
        <v>47</v>
      </c>
      <c r="O403" s="84"/>
      <c r="P403" s="229">
        <f>O403*H403</f>
        <v>0</v>
      </c>
      <c r="Q403" s="229">
        <v>0</v>
      </c>
      <c r="R403" s="229">
        <f>Q403*H403</f>
        <v>0</v>
      </c>
      <c r="S403" s="229">
        <v>0.10000000000000001</v>
      </c>
      <c r="T403" s="230">
        <f>S403*H403</f>
        <v>0.10000000000000001</v>
      </c>
      <c r="AR403" s="231" t="s">
        <v>172</v>
      </c>
      <c r="AT403" s="231" t="s">
        <v>167</v>
      </c>
      <c r="AU403" s="231" t="s">
        <v>85</v>
      </c>
      <c r="AY403" s="18" t="s">
        <v>165</v>
      </c>
      <c r="BE403" s="232">
        <f>IF(N403="základní",J403,0)</f>
        <v>0</v>
      </c>
      <c r="BF403" s="232">
        <f>IF(N403="snížená",J403,0)</f>
        <v>0</v>
      </c>
      <c r="BG403" s="232">
        <f>IF(N403="zákl. přenesená",J403,0)</f>
        <v>0</v>
      </c>
      <c r="BH403" s="232">
        <f>IF(N403="sníž. přenesená",J403,0)</f>
        <v>0</v>
      </c>
      <c r="BI403" s="232">
        <f>IF(N403="nulová",J403,0)</f>
        <v>0</v>
      </c>
      <c r="BJ403" s="18" t="s">
        <v>83</v>
      </c>
      <c r="BK403" s="232">
        <f>ROUND(I403*H403,2)</f>
        <v>0</v>
      </c>
      <c r="BL403" s="18" t="s">
        <v>172</v>
      </c>
      <c r="BM403" s="231" t="s">
        <v>1333</v>
      </c>
    </row>
    <row r="404" s="1" customFormat="1">
      <c r="B404" s="39"/>
      <c r="C404" s="40"/>
      <c r="D404" s="233" t="s">
        <v>174</v>
      </c>
      <c r="E404" s="40"/>
      <c r="F404" s="234" t="s">
        <v>1334</v>
      </c>
      <c r="G404" s="40"/>
      <c r="H404" s="40"/>
      <c r="I404" s="146"/>
      <c r="J404" s="40"/>
      <c r="K404" s="40"/>
      <c r="L404" s="44"/>
      <c r="M404" s="235"/>
      <c r="N404" s="84"/>
      <c r="O404" s="84"/>
      <c r="P404" s="84"/>
      <c r="Q404" s="84"/>
      <c r="R404" s="84"/>
      <c r="S404" s="84"/>
      <c r="T404" s="85"/>
      <c r="AT404" s="18" t="s">
        <v>174</v>
      </c>
      <c r="AU404" s="18" t="s">
        <v>85</v>
      </c>
    </row>
    <row r="405" s="12" customFormat="1">
      <c r="B405" s="236"/>
      <c r="C405" s="237"/>
      <c r="D405" s="233" t="s">
        <v>176</v>
      </c>
      <c r="E405" s="238" t="s">
        <v>19</v>
      </c>
      <c r="F405" s="239" t="s">
        <v>1335</v>
      </c>
      <c r="G405" s="237"/>
      <c r="H405" s="238" t="s">
        <v>19</v>
      </c>
      <c r="I405" s="240"/>
      <c r="J405" s="237"/>
      <c r="K405" s="237"/>
      <c r="L405" s="241"/>
      <c r="M405" s="242"/>
      <c r="N405" s="243"/>
      <c r="O405" s="243"/>
      <c r="P405" s="243"/>
      <c r="Q405" s="243"/>
      <c r="R405" s="243"/>
      <c r="S405" s="243"/>
      <c r="T405" s="244"/>
      <c r="AT405" s="245" t="s">
        <v>176</v>
      </c>
      <c r="AU405" s="245" t="s">
        <v>85</v>
      </c>
      <c r="AV405" s="12" t="s">
        <v>83</v>
      </c>
      <c r="AW405" s="12" t="s">
        <v>37</v>
      </c>
      <c r="AX405" s="12" t="s">
        <v>76</v>
      </c>
      <c r="AY405" s="245" t="s">
        <v>165</v>
      </c>
    </row>
    <row r="406" s="13" customFormat="1">
      <c r="B406" s="246"/>
      <c r="C406" s="247"/>
      <c r="D406" s="233" t="s">
        <v>176</v>
      </c>
      <c r="E406" s="248" t="s">
        <v>19</v>
      </c>
      <c r="F406" s="249" t="s">
        <v>83</v>
      </c>
      <c r="G406" s="247"/>
      <c r="H406" s="250">
        <v>1</v>
      </c>
      <c r="I406" s="251"/>
      <c r="J406" s="247"/>
      <c r="K406" s="247"/>
      <c r="L406" s="252"/>
      <c r="M406" s="253"/>
      <c r="N406" s="254"/>
      <c r="O406" s="254"/>
      <c r="P406" s="254"/>
      <c r="Q406" s="254"/>
      <c r="R406" s="254"/>
      <c r="S406" s="254"/>
      <c r="T406" s="255"/>
      <c r="AT406" s="256" t="s">
        <v>176</v>
      </c>
      <c r="AU406" s="256" t="s">
        <v>85</v>
      </c>
      <c r="AV406" s="13" t="s">
        <v>85</v>
      </c>
      <c r="AW406" s="13" t="s">
        <v>37</v>
      </c>
      <c r="AX406" s="13" t="s">
        <v>76</v>
      </c>
      <c r="AY406" s="256" t="s">
        <v>165</v>
      </c>
    </row>
    <row r="407" s="14" customFormat="1">
      <c r="B407" s="257"/>
      <c r="C407" s="258"/>
      <c r="D407" s="233" t="s">
        <v>176</v>
      </c>
      <c r="E407" s="259" t="s">
        <v>19</v>
      </c>
      <c r="F407" s="260" t="s">
        <v>181</v>
      </c>
      <c r="G407" s="258"/>
      <c r="H407" s="261">
        <v>1</v>
      </c>
      <c r="I407" s="262"/>
      <c r="J407" s="258"/>
      <c r="K407" s="258"/>
      <c r="L407" s="263"/>
      <c r="M407" s="264"/>
      <c r="N407" s="265"/>
      <c r="O407" s="265"/>
      <c r="P407" s="265"/>
      <c r="Q407" s="265"/>
      <c r="R407" s="265"/>
      <c r="S407" s="265"/>
      <c r="T407" s="266"/>
      <c r="AT407" s="267" t="s">
        <v>176</v>
      </c>
      <c r="AU407" s="267" t="s">
        <v>85</v>
      </c>
      <c r="AV407" s="14" t="s">
        <v>172</v>
      </c>
      <c r="AW407" s="14" t="s">
        <v>37</v>
      </c>
      <c r="AX407" s="14" t="s">
        <v>83</v>
      </c>
      <c r="AY407" s="267" t="s">
        <v>165</v>
      </c>
    </row>
    <row r="408" s="1" customFormat="1" ht="16.5" customHeight="1">
      <c r="B408" s="39"/>
      <c r="C408" s="220" t="s">
        <v>562</v>
      </c>
      <c r="D408" s="220" t="s">
        <v>167</v>
      </c>
      <c r="E408" s="221" t="s">
        <v>1336</v>
      </c>
      <c r="F408" s="222" t="s">
        <v>1337</v>
      </c>
      <c r="G408" s="223" t="s">
        <v>324</v>
      </c>
      <c r="H408" s="224">
        <v>1</v>
      </c>
      <c r="I408" s="225"/>
      <c r="J408" s="226">
        <f>ROUND(I408*H408,2)</f>
        <v>0</v>
      </c>
      <c r="K408" s="222" t="s">
        <v>171</v>
      </c>
      <c r="L408" s="44"/>
      <c r="M408" s="227" t="s">
        <v>19</v>
      </c>
      <c r="N408" s="228" t="s">
        <v>47</v>
      </c>
      <c r="O408" s="84"/>
      <c r="P408" s="229">
        <f>O408*H408</f>
        <v>0</v>
      </c>
      <c r="Q408" s="229">
        <v>0.0070200000000000002</v>
      </c>
      <c r="R408" s="229">
        <f>Q408*H408</f>
        <v>0.0070200000000000002</v>
      </c>
      <c r="S408" s="229">
        <v>0</v>
      </c>
      <c r="T408" s="230">
        <f>S408*H408</f>
        <v>0</v>
      </c>
      <c r="AR408" s="231" t="s">
        <v>172</v>
      </c>
      <c r="AT408" s="231" t="s">
        <v>167</v>
      </c>
      <c r="AU408" s="231" t="s">
        <v>85</v>
      </c>
      <c r="AY408" s="18" t="s">
        <v>165</v>
      </c>
      <c r="BE408" s="232">
        <f>IF(N408="základní",J408,0)</f>
        <v>0</v>
      </c>
      <c r="BF408" s="232">
        <f>IF(N408="snížená",J408,0)</f>
        <v>0</v>
      </c>
      <c r="BG408" s="232">
        <f>IF(N408="zákl. přenesená",J408,0)</f>
        <v>0</v>
      </c>
      <c r="BH408" s="232">
        <f>IF(N408="sníž. přenesená",J408,0)</f>
        <v>0</v>
      </c>
      <c r="BI408" s="232">
        <f>IF(N408="nulová",J408,0)</f>
        <v>0</v>
      </c>
      <c r="BJ408" s="18" t="s">
        <v>83</v>
      </c>
      <c r="BK408" s="232">
        <f>ROUND(I408*H408,2)</f>
        <v>0</v>
      </c>
      <c r="BL408" s="18" t="s">
        <v>172</v>
      </c>
      <c r="BM408" s="231" t="s">
        <v>1338</v>
      </c>
    </row>
    <row r="409" s="1" customFormat="1">
      <c r="B409" s="39"/>
      <c r="C409" s="40"/>
      <c r="D409" s="233" t="s">
        <v>174</v>
      </c>
      <c r="E409" s="40"/>
      <c r="F409" s="234" t="s">
        <v>1339</v>
      </c>
      <c r="G409" s="40"/>
      <c r="H409" s="40"/>
      <c r="I409" s="146"/>
      <c r="J409" s="40"/>
      <c r="K409" s="40"/>
      <c r="L409" s="44"/>
      <c r="M409" s="235"/>
      <c r="N409" s="84"/>
      <c r="O409" s="84"/>
      <c r="P409" s="84"/>
      <c r="Q409" s="84"/>
      <c r="R409" s="84"/>
      <c r="S409" s="84"/>
      <c r="T409" s="85"/>
      <c r="AT409" s="18" t="s">
        <v>174</v>
      </c>
      <c r="AU409" s="18" t="s">
        <v>85</v>
      </c>
    </row>
    <row r="410" s="12" customFormat="1">
      <c r="B410" s="236"/>
      <c r="C410" s="237"/>
      <c r="D410" s="233" t="s">
        <v>176</v>
      </c>
      <c r="E410" s="238" t="s">
        <v>19</v>
      </c>
      <c r="F410" s="239" t="s">
        <v>1340</v>
      </c>
      <c r="G410" s="237"/>
      <c r="H410" s="238" t="s">
        <v>19</v>
      </c>
      <c r="I410" s="240"/>
      <c r="J410" s="237"/>
      <c r="K410" s="237"/>
      <c r="L410" s="241"/>
      <c r="M410" s="242"/>
      <c r="N410" s="243"/>
      <c r="O410" s="243"/>
      <c r="P410" s="243"/>
      <c r="Q410" s="243"/>
      <c r="R410" s="243"/>
      <c r="S410" s="243"/>
      <c r="T410" s="244"/>
      <c r="AT410" s="245" t="s">
        <v>176</v>
      </c>
      <c r="AU410" s="245" t="s">
        <v>85</v>
      </c>
      <c r="AV410" s="12" t="s">
        <v>83</v>
      </c>
      <c r="AW410" s="12" t="s">
        <v>37</v>
      </c>
      <c r="AX410" s="12" t="s">
        <v>76</v>
      </c>
      <c r="AY410" s="245" t="s">
        <v>165</v>
      </c>
    </row>
    <row r="411" s="13" customFormat="1">
      <c r="B411" s="246"/>
      <c r="C411" s="247"/>
      <c r="D411" s="233" t="s">
        <v>176</v>
      </c>
      <c r="E411" s="248" t="s">
        <v>19</v>
      </c>
      <c r="F411" s="249" t="s">
        <v>83</v>
      </c>
      <c r="G411" s="247"/>
      <c r="H411" s="250">
        <v>1</v>
      </c>
      <c r="I411" s="251"/>
      <c r="J411" s="247"/>
      <c r="K411" s="247"/>
      <c r="L411" s="252"/>
      <c r="M411" s="253"/>
      <c r="N411" s="254"/>
      <c r="O411" s="254"/>
      <c r="P411" s="254"/>
      <c r="Q411" s="254"/>
      <c r="R411" s="254"/>
      <c r="S411" s="254"/>
      <c r="T411" s="255"/>
      <c r="AT411" s="256" t="s">
        <v>176</v>
      </c>
      <c r="AU411" s="256" t="s">
        <v>85</v>
      </c>
      <c r="AV411" s="13" t="s">
        <v>85</v>
      </c>
      <c r="AW411" s="13" t="s">
        <v>37</v>
      </c>
      <c r="AX411" s="13" t="s">
        <v>76</v>
      </c>
      <c r="AY411" s="256" t="s">
        <v>165</v>
      </c>
    </row>
    <row r="412" s="14" customFormat="1">
      <c r="B412" s="257"/>
      <c r="C412" s="258"/>
      <c r="D412" s="233" t="s">
        <v>176</v>
      </c>
      <c r="E412" s="259" t="s">
        <v>19</v>
      </c>
      <c r="F412" s="260" t="s">
        <v>181</v>
      </c>
      <c r="G412" s="258"/>
      <c r="H412" s="261">
        <v>1</v>
      </c>
      <c r="I412" s="262"/>
      <c r="J412" s="258"/>
      <c r="K412" s="258"/>
      <c r="L412" s="263"/>
      <c r="M412" s="264"/>
      <c r="N412" s="265"/>
      <c r="O412" s="265"/>
      <c r="P412" s="265"/>
      <c r="Q412" s="265"/>
      <c r="R412" s="265"/>
      <c r="S412" s="265"/>
      <c r="T412" s="266"/>
      <c r="AT412" s="267" t="s">
        <v>176</v>
      </c>
      <c r="AU412" s="267" t="s">
        <v>85</v>
      </c>
      <c r="AV412" s="14" t="s">
        <v>172</v>
      </c>
      <c r="AW412" s="14" t="s">
        <v>37</v>
      </c>
      <c r="AX412" s="14" t="s">
        <v>83</v>
      </c>
      <c r="AY412" s="267" t="s">
        <v>165</v>
      </c>
    </row>
    <row r="413" s="1" customFormat="1" ht="16.5" customHeight="1">
      <c r="B413" s="39"/>
      <c r="C413" s="268" t="s">
        <v>571</v>
      </c>
      <c r="D413" s="268" t="s">
        <v>268</v>
      </c>
      <c r="E413" s="269" t="s">
        <v>1341</v>
      </c>
      <c r="F413" s="270" t="s">
        <v>1342</v>
      </c>
      <c r="G413" s="271" t="s">
        <v>324</v>
      </c>
      <c r="H413" s="272">
        <v>1</v>
      </c>
      <c r="I413" s="273"/>
      <c r="J413" s="274">
        <f>ROUND(I413*H413,2)</f>
        <v>0</v>
      </c>
      <c r="K413" s="270" t="s">
        <v>367</v>
      </c>
      <c r="L413" s="275"/>
      <c r="M413" s="276" t="s">
        <v>19</v>
      </c>
      <c r="N413" s="277" t="s">
        <v>47</v>
      </c>
      <c r="O413" s="84"/>
      <c r="P413" s="229">
        <f>O413*H413</f>
        <v>0</v>
      </c>
      <c r="Q413" s="229">
        <v>0.105</v>
      </c>
      <c r="R413" s="229">
        <f>Q413*H413</f>
        <v>0.105</v>
      </c>
      <c r="S413" s="229">
        <v>0</v>
      </c>
      <c r="T413" s="230">
        <f>S413*H413</f>
        <v>0</v>
      </c>
      <c r="AR413" s="231" t="s">
        <v>590</v>
      </c>
      <c r="AT413" s="231" t="s">
        <v>268</v>
      </c>
      <c r="AU413" s="231" t="s">
        <v>85</v>
      </c>
      <c r="AY413" s="18" t="s">
        <v>165</v>
      </c>
      <c r="BE413" s="232">
        <f>IF(N413="základní",J413,0)</f>
        <v>0</v>
      </c>
      <c r="BF413" s="232">
        <f>IF(N413="snížená",J413,0)</f>
        <v>0</v>
      </c>
      <c r="BG413" s="232">
        <f>IF(N413="zákl. přenesená",J413,0)</f>
        <v>0</v>
      </c>
      <c r="BH413" s="232">
        <f>IF(N413="sníž. přenesená",J413,0)</f>
        <v>0</v>
      </c>
      <c r="BI413" s="232">
        <f>IF(N413="nulová",J413,0)</f>
        <v>0</v>
      </c>
      <c r="BJ413" s="18" t="s">
        <v>83</v>
      </c>
      <c r="BK413" s="232">
        <f>ROUND(I413*H413,2)</f>
        <v>0</v>
      </c>
      <c r="BL413" s="18" t="s">
        <v>590</v>
      </c>
      <c r="BM413" s="231" t="s">
        <v>1343</v>
      </c>
    </row>
    <row r="414" s="1" customFormat="1">
      <c r="B414" s="39"/>
      <c r="C414" s="40"/>
      <c r="D414" s="233" t="s">
        <v>174</v>
      </c>
      <c r="E414" s="40"/>
      <c r="F414" s="234" t="s">
        <v>1344</v>
      </c>
      <c r="G414" s="40"/>
      <c r="H414" s="40"/>
      <c r="I414" s="146"/>
      <c r="J414" s="40"/>
      <c r="K414" s="40"/>
      <c r="L414" s="44"/>
      <c r="M414" s="235"/>
      <c r="N414" s="84"/>
      <c r="O414" s="84"/>
      <c r="P414" s="84"/>
      <c r="Q414" s="84"/>
      <c r="R414" s="84"/>
      <c r="S414" s="84"/>
      <c r="T414" s="85"/>
      <c r="AT414" s="18" t="s">
        <v>174</v>
      </c>
      <c r="AU414" s="18" t="s">
        <v>85</v>
      </c>
    </row>
    <row r="415" s="1" customFormat="1">
      <c r="B415" s="39"/>
      <c r="C415" s="40"/>
      <c r="D415" s="233" t="s">
        <v>369</v>
      </c>
      <c r="E415" s="40"/>
      <c r="F415" s="278" t="s">
        <v>370</v>
      </c>
      <c r="G415" s="40"/>
      <c r="H415" s="40"/>
      <c r="I415" s="146"/>
      <c r="J415" s="40"/>
      <c r="K415" s="40"/>
      <c r="L415" s="44"/>
      <c r="M415" s="235"/>
      <c r="N415" s="84"/>
      <c r="O415" s="84"/>
      <c r="P415" s="84"/>
      <c r="Q415" s="84"/>
      <c r="R415" s="84"/>
      <c r="S415" s="84"/>
      <c r="T415" s="85"/>
      <c r="AT415" s="18" t="s">
        <v>369</v>
      </c>
      <c r="AU415" s="18" t="s">
        <v>85</v>
      </c>
    </row>
    <row r="416" s="12" customFormat="1">
      <c r="B416" s="236"/>
      <c r="C416" s="237"/>
      <c r="D416" s="233" t="s">
        <v>176</v>
      </c>
      <c r="E416" s="238" t="s">
        <v>19</v>
      </c>
      <c r="F416" s="239" t="s">
        <v>1345</v>
      </c>
      <c r="G416" s="237"/>
      <c r="H416" s="238" t="s">
        <v>19</v>
      </c>
      <c r="I416" s="240"/>
      <c r="J416" s="237"/>
      <c r="K416" s="237"/>
      <c r="L416" s="241"/>
      <c r="M416" s="242"/>
      <c r="N416" s="243"/>
      <c r="O416" s="243"/>
      <c r="P416" s="243"/>
      <c r="Q416" s="243"/>
      <c r="R416" s="243"/>
      <c r="S416" s="243"/>
      <c r="T416" s="244"/>
      <c r="AT416" s="245" t="s">
        <v>176</v>
      </c>
      <c r="AU416" s="245" t="s">
        <v>85</v>
      </c>
      <c r="AV416" s="12" t="s">
        <v>83</v>
      </c>
      <c r="AW416" s="12" t="s">
        <v>37</v>
      </c>
      <c r="AX416" s="12" t="s">
        <v>76</v>
      </c>
      <c r="AY416" s="245" t="s">
        <v>165</v>
      </c>
    </row>
    <row r="417" s="13" customFormat="1">
      <c r="B417" s="246"/>
      <c r="C417" s="247"/>
      <c r="D417" s="233" t="s">
        <v>176</v>
      </c>
      <c r="E417" s="248" t="s">
        <v>19</v>
      </c>
      <c r="F417" s="249" t="s">
        <v>83</v>
      </c>
      <c r="G417" s="247"/>
      <c r="H417" s="250">
        <v>1</v>
      </c>
      <c r="I417" s="251"/>
      <c r="J417" s="247"/>
      <c r="K417" s="247"/>
      <c r="L417" s="252"/>
      <c r="M417" s="253"/>
      <c r="N417" s="254"/>
      <c r="O417" s="254"/>
      <c r="P417" s="254"/>
      <c r="Q417" s="254"/>
      <c r="R417" s="254"/>
      <c r="S417" s="254"/>
      <c r="T417" s="255"/>
      <c r="AT417" s="256" t="s">
        <v>176</v>
      </c>
      <c r="AU417" s="256" t="s">
        <v>85</v>
      </c>
      <c r="AV417" s="13" t="s">
        <v>85</v>
      </c>
      <c r="AW417" s="13" t="s">
        <v>37</v>
      </c>
      <c r="AX417" s="13" t="s">
        <v>76</v>
      </c>
      <c r="AY417" s="256" t="s">
        <v>165</v>
      </c>
    </row>
    <row r="418" s="14" customFormat="1">
      <c r="B418" s="257"/>
      <c r="C418" s="258"/>
      <c r="D418" s="233" t="s">
        <v>176</v>
      </c>
      <c r="E418" s="259" t="s">
        <v>19</v>
      </c>
      <c r="F418" s="260" t="s">
        <v>181</v>
      </c>
      <c r="G418" s="258"/>
      <c r="H418" s="261">
        <v>1</v>
      </c>
      <c r="I418" s="262"/>
      <c r="J418" s="258"/>
      <c r="K418" s="258"/>
      <c r="L418" s="263"/>
      <c r="M418" s="264"/>
      <c r="N418" s="265"/>
      <c r="O418" s="265"/>
      <c r="P418" s="265"/>
      <c r="Q418" s="265"/>
      <c r="R418" s="265"/>
      <c r="S418" s="265"/>
      <c r="T418" s="266"/>
      <c r="AT418" s="267" t="s">
        <v>176</v>
      </c>
      <c r="AU418" s="267" t="s">
        <v>85</v>
      </c>
      <c r="AV418" s="14" t="s">
        <v>172</v>
      </c>
      <c r="AW418" s="14" t="s">
        <v>37</v>
      </c>
      <c r="AX418" s="14" t="s">
        <v>83</v>
      </c>
      <c r="AY418" s="267" t="s">
        <v>165</v>
      </c>
    </row>
    <row r="419" s="1" customFormat="1" ht="16.5" customHeight="1">
      <c r="B419" s="39"/>
      <c r="C419" s="220" t="s">
        <v>578</v>
      </c>
      <c r="D419" s="220" t="s">
        <v>167</v>
      </c>
      <c r="E419" s="221" t="s">
        <v>1346</v>
      </c>
      <c r="F419" s="222" t="s">
        <v>1347</v>
      </c>
      <c r="G419" s="223" t="s">
        <v>324</v>
      </c>
      <c r="H419" s="224">
        <v>1</v>
      </c>
      <c r="I419" s="225"/>
      <c r="J419" s="226">
        <f>ROUND(I419*H419,2)</f>
        <v>0</v>
      </c>
      <c r="K419" s="222" t="s">
        <v>171</v>
      </c>
      <c r="L419" s="44"/>
      <c r="M419" s="227" t="s">
        <v>19</v>
      </c>
      <c r="N419" s="228" t="s">
        <v>47</v>
      </c>
      <c r="O419" s="84"/>
      <c r="P419" s="229">
        <f>O419*H419</f>
        <v>0</v>
      </c>
      <c r="Q419" s="229">
        <v>0.0117</v>
      </c>
      <c r="R419" s="229">
        <f>Q419*H419</f>
        <v>0.0117</v>
      </c>
      <c r="S419" s="229">
        <v>0</v>
      </c>
      <c r="T419" s="230">
        <f>S419*H419</f>
        <v>0</v>
      </c>
      <c r="AR419" s="231" t="s">
        <v>172</v>
      </c>
      <c r="AT419" s="231" t="s">
        <v>167</v>
      </c>
      <c r="AU419" s="231" t="s">
        <v>85</v>
      </c>
      <c r="AY419" s="18" t="s">
        <v>165</v>
      </c>
      <c r="BE419" s="232">
        <f>IF(N419="základní",J419,0)</f>
        <v>0</v>
      </c>
      <c r="BF419" s="232">
        <f>IF(N419="snížená",J419,0)</f>
        <v>0</v>
      </c>
      <c r="BG419" s="232">
        <f>IF(N419="zákl. přenesená",J419,0)</f>
        <v>0</v>
      </c>
      <c r="BH419" s="232">
        <f>IF(N419="sníž. přenesená",J419,0)</f>
        <v>0</v>
      </c>
      <c r="BI419" s="232">
        <f>IF(N419="nulová",J419,0)</f>
        <v>0</v>
      </c>
      <c r="BJ419" s="18" t="s">
        <v>83</v>
      </c>
      <c r="BK419" s="232">
        <f>ROUND(I419*H419,2)</f>
        <v>0</v>
      </c>
      <c r="BL419" s="18" t="s">
        <v>172</v>
      </c>
      <c r="BM419" s="231" t="s">
        <v>1348</v>
      </c>
    </row>
    <row r="420" s="1" customFormat="1">
      <c r="B420" s="39"/>
      <c r="C420" s="40"/>
      <c r="D420" s="233" t="s">
        <v>174</v>
      </c>
      <c r="E420" s="40"/>
      <c r="F420" s="234" t="s">
        <v>1349</v>
      </c>
      <c r="G420" s="40"/>
      <c r="H420" s="40"/>
      <c r="I420" s="146"/>
      <c r="J420" s="40"/>
      <c r="K420" s="40"/>
      <c r="L420" s="44"/>
      <c r="M420" s="235"/>
      <c r="N420" s="84"/>
      <c r="O420" s="84"/>
      <c r="P420" s="84"/>
      <c r="Q420" s="84"/>
      <c r="R420" s="84"/>
      <c r="S420" s="84"/>
      <c r="T420" s="85"/>
      <c r="AT420" s="18" t="s">
        <v>174</v>
      </c>
      <c r="AU420" s="18" t="s">
        <v>85</v>
      </c>
    </row>
    <row r="421" s="12" customFormat="1">
      <c r="B421" s="236"/>
      <c r="C421" s="237"/>
      <c r="D421" s="233" t="s">
        <v>176</v>
      </c>
      <c r="E421" s="238" t="s">
        <v>19</v>
      </c>
      <c r="F421" s="239" t="s">
        <v>1350</v>
      </c>
      <c r="G421" s="237"/>
      <c r="H421" s="238" t="s">
        <v>19</v>
      </c>
      <c r="I421" s="240"/>
      <c r="J421" s="237"/>
      <c r="K421" s="237"/>
      <c r="L421" s="241"/>
      <c r="M421" s="242"/>
      <c r="N421" s="243"/>
      <c r="O421" s="243"/>
      <c r="P421" s="243"/>
      <c r="Q421" s="243"/>
      <c r="R421" s="243"/>
      <c r="S421" s="243"/>
      <c r="T421" s="244"/>
      <c r="AT421" s="245" t="s">
        <v>176</v>
      </c>
      <c r="AU421" s="245" t="s">
        <v>85</v>
      </c>
      <c r="AV421" s="12" t="s">
        <v>83</v>
      </c>
      <c r="AW421" s="12" t="s">
        <v>37</v>
      </c>
      <c r="AX421" s="12" t="s">
        <v>76</v>
      </c>
      <c r="AY421" s="245" t="s">
        <v>165</v>
      </c>
    </row>
    <row r="422" s="13" customFormat="1">
      <c r="B422" s="246"/>
      <c r="C422" s="247"/>
      <c r="D422" s="233" t="s">
        <v>176</v>
      </c>
      <c r="E422" s="248" t="s">
        <v>19</v>
      </c>
      <c r="F422" s="249" t="s">
        <v>83</v>
      </c>
      <c r="G422" s="247"/>
      <c r="H422" s="250">
        <v>1</v>
      </c>
      <c r="I422" s="251"/>
      <c r="J422" s="247"/>
      <c r="K422" s="247"/>
      <c r="L422" s="252"/>
      <c r="M422" s="253"/>
      <c r="N422" s="254"/>
      <c r="O422" s="254"/>
      <c r="P422" s="254"/>
      <c r="Q422" s="254"/>
      <c r="R422" s="254"/>
      <c r="S422" s="254"/>
      <c r="T422" s="255"/>
      <c r="AT422" s="256" t="s">
        <v>176</v>
      </c>
      <c r="AU422" s="256" t="s">
        <v>85</v>
      </c>
      <c r="AV422" s="13" t="s">
        <v>85</v>
      </c>
      <c r="AW422" s="13" t="s">
        <v>37</v>
      </c>
      <c r="AX422" s="13" t="s">
        <v>76</v>
      </c>
      <c r="AY422" s="256" t="s">
        <v>165</v>
      </c>
    </row>
    <row r="423" s="14" customFormat="1">
      <c r="B423" s="257"/>
      <c r="C423" s="258"/>
      <c r="D423" s="233" t="s">
        <v>176</v>
      </c>
      <c r="E423" s="259" t="s">
        <v>19</v>
      </c>
      <c r="F423" s="260" t="s">
        <v>181</v>
      </c>
      <c r="G423" s="258"/>
      <c r="H423" s="261">
        <v>1</v>
      </c>
      <c r="I423" s="262"/>
      <c r="J423" s="258"/>
      <c r="K423" s="258"/>
      <c r="L423" s="263"/>
      <c r="M423" s="264"/>
      <c r="N423" s="265"/>
      <c r="O423" s="265"/>
      <c r="P423" s="265"/>
      <c r="Q423" s="265"/>
      <c r="R423" s="265"/>
      <c r="S423" s="265"/>
      <c r="T423" s="266"/>
      <c r="AT423" s="267" t="s">
        <v>176</v>
      </c>
      <c r="AU423" s="267" t="s">
        <v>85</v>
      </c>
      <c r="AV423" s="14" t="s">
        <v>172</v>
      </c>
      <c r="AW423" s="14" t="s">
        <v>37</v>
      </c>
      <c r="AX423" s="14" t="s">
        <v>83</v>
      </c>
      <c r="AY423" s="267" t="s">
        <v>165</v>
      </c>
    </row>
    <row r="424" s="1" customFormat="1" ht="16.5" customHeight="1">
      <c r="B424" s="39"/>
      <c r="C424" s="268" t="s">
        <v>586</v>
      </c>
      <c r="D424" s="268" t="s">
        <v>268</v>
      </c>
      <c r="E424" s="269" t="s">
        <v>1351</v>
      </c>
      <c r="F424" s="270" t="s">
        <v>1352</v>
      </c>
      <c r="G424" s="271" t="s">
        <v>324</v>
      </c>
      <c r="H424" s="272">
        <v>1</v>
      </c>
      <c r="I424" s="273"/>
      <c r="J424" s="274">
        <f>ROUND(I424*H424,2)</f>
        <v>0</v>
      </c>
      <c r="K424" s="270" t="s">
        <v>171</v>
      </c>
      <c r="L424" s="275"/>
      <c r="M424" s="276" t="s">
        <v>19</v>
      </c>
      <c r="N424" s="277" t="s">
        <v>47</v>
      </c>
      <c r="O424" s="84"/>
      <c r="P424" s="229">
        <f>O424*H424</f>
        <v>0</v>
      </c>
      <c r="Q424" s="229">
        <v>0.16200000000000001</v>
      </c>
      <c r="R424" s="229">
        <f>Q424*H424</f>
        <v>0.16200000000000001</v>
      </c>
      <c r="S424" s="229">
        <v>0</v>
      </c>
      <c r="T424" s="230">
        <f>S424*H424</f>
        <v>0</v>
      </c>
      <c r="AR424" s="231" t="s">
        <v>224</v>
      </c>
      <c r="AT424" s="231" t="s">
        <v>268</v>
      </c>
      <c r="AU424" s="231" t="s">
        <v>85</v>
      </c>
      <c r="AY424" s="18" t="s">
        <v>165</v>
      </c>
      <c r="BE424" s="232">
        <f>IF(N424="základní",J424,0)</f>
        <v>0</v>
      </c>
      <c r="BF424" s="232">
        <f>IF(N424="snížená",J424,0)</f>
        <v>0</v>
      </c>
      <c r="BG424" s="232">
        <f>IF(N424="zákl. přenesená",J424,0)</f>
        <v>0</v>
      </c>
      <c r="BH424" s="232">
        <f>IF(N424="sníž. přenesená",J424,0)</f>
        <v>0</v>
      </c>
      <c r="BI424" s="232">
        <f>IF(N424="nulová",J424,0)</f>
        <v>0</v>
      </c>
      <c r="BJ424" s="18" t="s">
        <v>83</v>
      </c>
      <c r="BK424" s="232">
        <f>ROUND(I424*H424,2)</f>
        <v>0</v>
      </c>
      <c r="BL424" s="18" t="s">
        <v>172</v>
      </c>
      <c r="BM424" s="231" t="s">
        <v>1353</v>
      </c>
    </row>
    <row r="425" s="1" customFormat="1">
      <c r="B425" s="39"/>
      <c r="C425" s="40"/>
      <c r="D425" s="233" t="s">
        <v>174</v>
      </c>
      <c r="E425" s="40"/>
      <c r="F425" s="234" t="s">
        <v>1352</v>
      </c>
      <c r="G425" s="40"/>
      <c r="H425" s="40"/>
      <c r="I425" s="146"/>
      <c r="J425" s="40"/>
      <c r="K425" s="40"/>
      <c r="L425" s="44"/>
      <c r="M425" s="235"/>
      <c r="N425" s="84"/>
      <c r="O425" s="84"/>
      <c r="P425" s="84"/>
      <c r="Q425" s="84"/>
      <c r="R425" s="84"/>
      <c r="S425" s="84"/>
      <c r="T425" s="85"/>
      <c r="AT425" s="18" t="s">
        <v>174</v>
      </c>
      <c r="AU425" s="18" t="s">
        <v>85</v>
      </c>
    </row>
    <row r="426" s="12" customFormat="1">
      <c r="B426" s="236"/>
      <c r="C426" s="237"/>
      <c r="D426" s="233" t="s">
        <v>176</v>
      </c>
      <c r="E426" s="238" t="s">
        <v>19</v>
      </c>
      <c r="F426" s="239" t="s">
        <v>1354</v>
      </c>
      <c r="G426" s="237"/>
      <c r="H426" s="238" t="s">
        <v>19</v>
      </c>
      <c r="I426" s="240"/>
      <c r="J426" s="237"/>
      <c r="K426" s="237"/>
      <c r="L426" s="241"/>
      <c r="M426" s="242"/>
      <c r="N426" s="243"/>
      <c r="O426" s="243"/>
      <c r="P426" s="243"/>
      <c r="Q426" s="243"/>
      <c r="R426" s="243"/>
      <c r="S426" s="243"/>
      <c r="T426" s="244"/>
      <c r="AT426" s="245" t="s">
        <v>176</v>
      </c>
      <c r="AU426" s="245" t="s">
        <v>85</v>
      </c>
      <c r="AV426" s="12" t="s">
        <v>83</v>
      </c>
      <c r="AW426" s="12" t="s">
        <v>37</v>
      </c>
      <c r="AX426" s="12" t="s">
        <v>76</v>
      </c>
      <c r="AY426" s="245" t="s">
        <v>165</v>
      </c>
    </row>
    <row r="427" s="13" customFormat="1">
      <c r="B427" s="246"/>
      <c r="C427" s="247"/>
      <c r="D427" s="233" t="s">
        <v>176</v>
      </c>
      <c r="E427" s="248" t="s">
        <v>19</v>
      </c>
      <c r="F427" s="249" t="s">
        <v>83</v>
      </c>
      <c r="G427" s="247"/>
      <c r="H427" s="250">
        <v>1</v>
      </c>
      <c r="I427" s="251"/>
      <c r="J427" s="247"/>
      <c r="K427" s="247"/>
      <c r="L427" s="252"/>
      <c r="M427" s="253"/>
      <c r="N427" s="254"/>
      <c r="O427" s="254"/>
      <c r="P427" s="254"/>
      <c r="Q427" s="254"/>
      <c r="R427" s="254"/>
      <c r="S427" s="254"/>
      <c r="T427" s="255"/>
      <c r="AT427" s="256" t="s">
        <v>176</v>
      </c>
      <c r="AU427" s="256" t="s">
        <v>85</v>
      </c>
      <c r="AV427" s="13" t="s">
        <v>85</v>
      </c>
      <c r="AW427" s="13" t="s">
        <v>37</v>
      </c>
      <c r="AX427" s="13" t="s">
        <v>76</v>
      </c>
      <c r="AY427" s="256" t="s">
        <v>165</v>
      </c>
    </row>
    <row r="428" s="14" customFormat="1">
      <c r="B428" s="257"/>
      <c r="C428" s="258"/>
      <c r="D428" s="233" t="s">
        <v>176</v>
      </c>
      <c r="E428" s="259" t="s">
        <v>19</v>
      </c>
      <c r="F428" s="260" t="s">
        <v>181</v>
      </c>
      <c r="G428" s="258"/>
      <c r="H428" s="261">
        <v>1</v>
      </c>
      <c r="I428" s="262"/>
      <c r="J428" s="258"/>
      <c r="K428" s="258"/>
      <c r="L428" s="263"/>
      <c r="M428" s="264"/>
      <c r="N428" s="265"/>
      <c r="O428" s="265"/>
      <c r="P428" s="265"/>
      <c r="Q428" s="265"/>
      <c r="R428" s="265"/>
      <c r="S428" s="265"/>
      <c r="T428" s="266"/>
      <c r="AT428" s="267" t="s">
        <v>176</v>
      </c>
      <c r="AU428" s="267" t="s">
        <v>85</v>
      </c>
      <c r="AV428" s="14" t="s">
        <v>172</v>
      </c>
      <c r="AW428" s="14" t="s">
        <v>37</v>
      </c>
      <c r="AX428" s="14" t="s">
        <v>83</v>
      </c>
      <c r="AY428" s="267" t="s">
        <v>165</v>
      </c>
    </row>
    <row r="429" s="11" customFormat="1" ht="22.8" customHeight="1">
      <c r="B429" s="204"/>
      <c r="C429" s="205"/>
      <c r="D429" s="206" t="s">
        <v>75</v>
      </c>
      <c r="E429" s="218" t="s">
        <v>233</v>
      </c>
      <c r="F429" s="218" t="s">
        <v>485</v>
      </c>
      <c r="G429" s="205"/>
      <c r="H429" s="205"/>
      <c r="I429" s="208"/>
      <c r="J429" s="219">
        <f>BK429</f>
        <v>0</v>
      </c>
      <c r="K429" s="205"/>
      <c r="L429" s="210"/>
      <c r="M429" s="211"/>
      <c r="N429" s="212"/>
      <c r="O429" s="212"/>
      <c r="P429" s="213">
        <f>SUM(P430:P465)</f>
        <v>0</v>
      </c>
      <c r="Q429" s="212"/>
      <c r="R429" s="213">
        <f>SUM(R430:R465)</f>
        <v>44.643458819999999</v>
      </c>
      <c r="S429" s="212"/>
      <c r="T429" s="214">
        <f>SUM(T430:T465)</f>
        <v>0</v>
      </c>
      <c r="AR429" s="215" t="s">
        <v>83</v>
      </c>
      <c r="AT429" s="216" t="s">
        <v>75</v>
      </c>
      <c r="AU429" s="216" t="s">
        <v>83</v>
      </c>
      <c r="AY429" s="215" t="s">
        <v>165</v>
      </c>
      <c r="BK429" s="217">
        <f>SUM(BK430:BK465)</f>
        <v>0</v>
      </c>
    </row>
    <row r="430" s="1" customFormat="1" ht="16.5" customHeight="1">
      <c r="B430" s="39"/>
      <c r="C430" s="220" t="s">
        <v>595</v>
      </c>
      <c r="D430" s="220" t="s">
        <v>167</v>
      </c>
      <c r="E430" s="221" t="s">
        <v>909</v>
      </c>
      <c r="F430" s="222" t="s">
        <v>910</v>
      </c>
      <c r="G430" s="223" t="s">
        <v>197</v>
      </c>
      <c r="H430" s="224">
        <v>275.5</v>
      </c>
      <c r="I430" s="225"/>
      <c r="J430" s="226">
        <f>ROUND(I430*H430,2)</f>
        <v>0</v>
      </c>
      <c r="K430" s="222" t="s">
        <v>171</v>
      </c>
      <c r="L430" s="44"/>
      <c r="M430" s="227" t="s">
        <v>19</v>
      </c>
      <c r="N430" s="228" t="s">
        <v>47</v>
      </c>
      <c r="O430" s="84"/>
      <c r="P430" s="229">
        <f>O430*H430</f>
        <v>0</v>
      </c>
      <c r="Q430" s="229">
        <v>0.080879999999999994</v>
      </c>
      <c r="R430" s="229">
        <f>Q430*H430</f>
        <v>22.282439999999998</v>
      </c>
      <c r="S430" s="229">
        <v>0</v>
      </c>
      <c r="T430" s="230">
        <f>S430*H430</f>
        <v>0</v>
      </c>
      <c r="AR430" s="231" t="s">
        <v>172</v>
      </c>
      <c r="AT430" s="231" t="s">
        <v>167</v>
      </c>
      <c r="AU430" s="231" t="s">
        <v>85</v>
      </c>
      <c r="AY430" s="18" t="s">
        <v>165</v>
      </c>
      <c r="BE430" s="232">
        <f>IF(N430="základní",J430,0)</f>
        <v>0</v>
      </c>
      <c r="BF430" s="232">
        <f>IF(N430="snížená",J430,0)</f>
        <v>0</v>
      </c>
      <c r="BG430" s="232">
        <f>IF(N430="zákl. přenesená",J430,0)</f>
        <v>0</v>
      </c>
      <c r="BH430" s="232">
        <f>IF(N430="sníž. přenesená",J430,0)</f>
        <v>0</v>
      </c>
      <c r="BI430" s="232">
        <f>IF(N430="nulová",J430,0)</f>
        <v>0</v>
      </c>
      <c r="BJ430" s="18" t="s">
        <v>83</v>
      </c>
      <c r="BK430" s="232">
        <f>ROUND(I430*H430,2)</f>
        <v>0</v>
      </c>
      <c r="BL430" s="18" t="s">
        <v>172</v>
      </c>
      <c r="BM430" s="231" t="s">
        <v>1355</v>
      </c>
    </row>
    <row r="431" s="1" customFormat="1">
      <c r="B431" s="39"/>
      <c r="C431" s="40"/>
      <c r="D431" s="233" t="s">
        <v>174</v>
      </c>
      <c r="E431" s="40"/>
      <c r="F431" s="234" t="s">
        <v>912</v>
      </c>
      <c r="G431" s="40"/>
      <c r="H431" s="40"/>
      <c r="I431" s="146"/>
      <c r="J431" s="40"/>
      <c r="K431" s="40"/>
      <c r="L431" s="44"/>
      <c r="M431" s="235"/>
      <c r="N431" s="84"/>
      <c r="O431" s="84"/>
      <c r="P431" s="84"/>
      <c r="Q431" s="84"/>
      <c r="R431" s="84"/>
      <c r="S431" s="84"/>
      <c r="T431" s="85"/>
      <c r="AT431" s="18" t="s">
        <v>174</v>
      </c>
      <c r="AU431" s="18" t="s">
        <v>85</v>
      </c>
    </row>
    <row r="432" s="12" customFormat="1">
      <c r="B432" s="236"/>
      <c r="C432" s="237"/>
      <c r="D432" s="233" t="s">
        <v>176</v>
      </c>
      <c r="E432" s="238" t="s">
        <v>19</v>
      </c>
      <c r="F432" s="239" t="s">
        <v>913</v>
      </c>
      <c r="G432" s="237"/>
      <c r="H432" s="238" t="s">
        <v>19</v>
      </c>
      <c r="I432" s="240"/>
      <c r="J432" s="237"/>
      <c r="K432" s="237"/>
      <c r="L432" s="241"/>
      <c r="M432" s="242"/>
      <c r="N432" s="243"/>
      <c r="O432" s="243"/>
      <c r="P432" s="243"/>
      <c r="Q432" s="243"/>
      <c r="R432" s="243"/>
      <c r="S432" s="243"/>
      <c r="T432" s="244"/>
      <c r="AT432" s="245" t="s">
        <v>176</v>
      </c>
      <c r="AU432" s="245" t="s">
        <v>85</v>
      </c>
      <c r="AV432" s="12" t="s">
        <v>83</v>
      </c>
      <c r="AW432" s="12" t="s">
        <v>37</v>
      </c>
      <c r="AX432" s="12" t="s">
        <v>76</v>
      </c>
      <c r="AY432" s="245" t="s">
        <v>165</v>
      </c>
    </row>
    <row r="433" s="13" customFormat="1">
      <c r="B433" s="246"/>
      <c r="C433" s="247"/>
      <c r="D433" s="233" t="s">
        <v>176</v>
      </c>
      <c r="E433" s="248" t="s">
        <v>19</v>
      </c>
      <c r="F433" s="249" t="s">
        <v>1356</v>
      </c>
      <c r="G433" s="247"/>
      <c r="H433" s="250">
        <v>275.5</v>
      </c>
      <c r="I433" s="251"/>
      <c r="J433" s="247"/>
      <c r="K433" s="247"/>
      <c r="L433" s="252"/>
      <c r="M433" s="253"/>
      <c r="N433" s="254"/>
      <c r="O433" s="254"/>
      <c r="P433" s="254"/>
      <c r="Q433" s="254"/>
      <c r="R433" s="254"/>
      <c r="S433" s="254"/>
      <c r="T433" s="255"/>
      <c r="AT433" s="256" t="s">
        <v>176</v>
      </c>
      <c r="AU433" s="256" t="s">
        <v>85</v>
      </c>
      <c r="AV433" s="13" t="s">
        <v>85</v>
      </c>
      <c r="AW433" s="13" t="s">
        <v>37</v>
      </c>
      <c r="AX433" s="13" t="s">
        <v>76</v>
      </c>
      <c r="AY433" s="256" t="s">
        <v>165</v>
      </c>
    </row>
    <row r="434" s="14" customFormat="1">
      <c r="B434" s="257"/>
      <c r="C434" s="258"/>
      <c r="D434" s="233" t="s">
        <v>176</v>
      </c>
      <c r="E434" s="259" t="s">
        <v>19</v>
      </c>
      <c r="F434" s="260" t="s">
        <v>181</v>
      </c>
      <c r="G434" s="258"/>
      <c r="H434" s="261">
        <v>275.5</v>
      </c>
      <c r="I434" s="262"/>
      <c r="J434" s="258"/>
      <c r="K434" s="258"/>
      <c r="L434" s="263"/>
      <c r="M434" s="264"/>
      <c r="N434" s="265"/>
      <c r="O434" s="265"/>
      <c r="P434" s="265"/>
      <c r="Q434" s="265"/>
      <c r="R434" s="265"/>
      <c r="S434" s="265"/>
      <c r="T434" s="266"/>
      <c r="AT434" s="267" t="s">
        <v>176</v>
      </c>
      <c r="AU434" s="267" t="s">
        <v>85</v>
      </c>
      <c r="AV434" s="14" t="s">
        <v>172</v>
      </c>
      <c r="AW434" s="14" t="s">
        <v>37</v>
      </c>
      <c r="AX434" s="14" t="s">
        <v>83</v>
      </c>
      <c r="AY434" s="267" t="s">
        <v>165</v>
      </c>
    </row>
    <row r="435" s="1" customFormat="1" ht="16.5" customHeight="1">
      <c r="B435" s="39"/>
      <c r="C435" s="268" t="s">
        <v>603</v>
      </c>
      <c r="D435" s="268" t="s">
        <v>268</v>
      </c>
      <c r="E435" s="269" t="s">
        <v>915</v>
      </c>
      <c r="F435" s="270" t="s">
        <v>916</v>
      </c>
      <c r="G435" s="271" t="s">
        <v>197</v>
      </c>
      <c r="H435" s="272">
        <v>278.255</v>
      </c>
      <c r="I435" s="273"/>
      <c r="J435" s="274">
        <f>ROUND(I435*H435,2)</f>
        <v>0</v>
      </c>
      <c r="K435" s="270" t="s">
        <v>171</v>
      </c>
      <c r="L435" s="275"/>
      <c r="M435" s="276" t="s">
        <v>19</v>
      </c>
      <c r="N435" s="277" t="s">
        <v>47</v>
      </c>
      <c r="O435" s="84"/>
      <c r="P435" s="229">
        <f>O435*H435</f>
        <v>0</v>
      </c>
      <c r="Q435" s="229">
        <v>0.045999999999999999</v>
      </c>
      <c r="R435" s="229">
        <f>Q435*H435</f>
        <v>12.79973</v>
      </c>
      <c r="S435" s="229">
        <v>0</v>
      </c>
      <c r="T435" s="230">
        <f>S435*H435</f>
        <v>0</v>
      </c>
      <c r="AR435" s="231" t="s">
        <v>224</v>
      </c>
      <c r="AT435" s="231" t="s">
        <v>268</v>
      </c>
      <c r="AU435" s="231" t="s">
        <v>85</v>
      </c>
      <c r="AY435" s="18" t="s">
        <v>165</v>
      </c>
      <c r="BE435" s="232">
        <f>IF(N435="základní",J435,0)</f>
        <v>0</v>
      </c>
      <c r="BF435" s="232">
        <f>IF(N435="snížená",J435,0)</f>
        <v>0</v>
      </c>
      <c r="BG435" s="232">
        <f>IF(N435="zákl. přenesená",J435,0)</f>
        <v>0</v>
      </c>
      <c r="BH435" s="232">
        <f>IF(N435="sníž. přenesená",J435,0)</f>
        <v>0</v>
      </c>
      <c r="BI435" s="232">
        <f>IF(N435="nulová",J435,0)</f>
        <v>0</v>
      </c>
      <c r="BJ435" s="18" t="s">
        <v>83</v>
      </c>
      <c r="BK435" s="232">
        <f>ROUND(I435*H435,2)</f>
        <v>0</v>
      </c>
      <c r="BL435" s="18" t="s">
        <v>172</v>
      </c>
      <c r="BM435" s="231" t="s">
        <v>1357</v>
      </c>
    </row>
    <row r="436" s="1" customFormat="1">
      <c r="B436" s="39"/>
      <c r="C436" s="40"/>
      <c r="D436" s="233" t="s">
        <v>174</v>
      </c>
      <c r="E436" s="40"/>
      <c r="F436" s="234" t="s">
        <v>916</v>
      </c>
      <c r="G436" s="40"/>
      <c r="H436" s="40"/>
      <c r="I436" s="146"/>
      <c r="J436" s="40"/>
      <c r="K436" s="40"/>
      <c r="L436" s="44"/>
      <c r="M436" s="235"/>
      <c r="N436" s="84"/>
      <c r="O436" s="84"/>
      <c r="P436" s="84"/>
      <c r="Q436" s="84"/>
      <c r="R436" s="84"/>
      <c r="S436" s="84"/>
      <c r="T436" s="85"/>
      <c r="AT436" s="18" t="s">
        <v>174</v>
      </c>
      <c r="AU436" s="18" t="s">
        <v>85</v>
      </c>
    </row>
    <row r="437" s="12" customFormat="1">
      <c r="B437" s="236"/>
      <c r="C437" s="237"/>
      <c r="D437" s="233" t="s">
        <v>176</v>
      </c>
      <c r="E437" s="238" t="s">
        <v>19</v>
      </c>
      <c r="F437" s="239" t="s">
        <v>918</v>
      </c>
      <c r="G437" s="237"/>
      <c r="H437" s="238" t="s">
        <v>19</v>
      </c>
      <c r="I437" s="240"/>
      <c r="J437" s="237"/>
      <c r="K437" s="237"/>
      <c r="L437" s="241"/>
      <c r="M437" s="242"/>
      <c r="N437" s="243"/>
      <c r="O437" s="243"/>
      <c r="P437" s="243"/>
      <c r="Q437" s="243"/>
      <c r="R437" s="243"/>
      <c r="S437" s="243"/>
      <c r="T437" s="244"/>
      <c r="AT437" s="245" t="s">
        <v>176</v>
      </c>
      <c r="AU437" s="245" t="s">
        <v>85</v>
      </c>
      <c r="AV437" s="12" t="s">
        <v>83</v>
      </c>
      <c r="AW437" s="12" t="s">
        <v>37</v>
      </c>
      <c r="AX437" s="12" t="s">
        <v>76</v>
      </c>
      <c r="AY437" s="245" t="s">
        <v>165</v>
      </c>
    </row>
    <row r="438" s="13" customFormat="1">
      <c r="B438" s="246"/>
      <c r="C438" s="247"/>
      <c r="D438" s="233" t="s">
        <v>176</v>
      </c>
      <c r="E438" s="248" t="s">
        <v>19</v>
      </c>
      <c r="F438" s="249" t="s">
        <v>1358</v>
      </c>
      <c r="G438" s="247"/>
      <c r="H438" s="250">
        <v>278.255</v>
      </c>
      <c r="I438" s="251"/>
      <c r="J438" s="247"/>
      <c r="K438" s="247"/>
      <c r="L438" s="252"/>
      <c r="M438" s="253"/>
      <c r="N438" s="254"/>
      <c r="O438" s="254"/>
      <c r="P438" s="254"/>
      <c r="Q438" s="254"/>
      <c r="R438" s="254"/>
      <c r="S438" s="254"/>
      <c r="T438" s="255"/>
      <c r="AT438" s="256" t="s">
        <v>176</v>
      </c>
      <c r="AU438" s="256" t="s">
        <v>85</v>
      </c>
      <c r="AV438" s="13" t="s">
        <v>85</v>
      </c>
      <c r="AW438" s="13" t="s">
        <v>37</v>
      </c>
      <c r="AX438" s="13" t="s">
        <v>76</v>
      </c>
      <c r="AY438" s="256" t="s">
        <v>165</v>
      </c>
    </row>
    <row r="439" s="14" customFormat="1">
      <c r="B439" s="257"/>
      <c r="C439" s="258"/>
      <c r="D439" s="233" t="s">
        <v>176</v>
      </c>
      <c r="E439" s="259" t="s">
        <v>19</v>
      </c>
      <c r="F439" s="260" t="s">
        <v>181</v>
      </c>
      <c r="G439" s="258"/>
      <c r="H439" s="261">
        <v>278.255</v>
      </c>
      <c r="I439" s="262"/>
      <c r="J439" s="258"/>
      <c r="K439" s="258"/>
      <c r="L439" s="263"/>
      <c r="M439" s="264"/>
      <c r="N439" s="265"/>
      <c r="O439" s="265"/>
      <c r="P439" s="265"/>
      <c r="Q439" s="265"/>
      <c r="R439" s="265"/>
      <c r="S439" s="265"/>
      <c r="T439" s="266"/>
      <c r="AT439" s="267" t="s">
        <v>176</v>
      </c>
      <c r="AU439" s="267" t="s">
        <v>85</v>
      </c>
      <c r="AV439" s="14" t="s">
        <v>172</v>
      </c>
      <c r="AW439" s="14" t="s">
        <v>37</v>
      </c>
      <c r="AX439" s="14" t="s">
        <v>83</v>
      </c>
      <c r="AY439" s="267" t="s">
        <v>165</v>
      </c>
    </row>
    <row r="440" s="1" customFormat="1" ht="16.5" customHeight="1">
      <c r="B440" s="39"/>
      <c r="C440" s="220" t="s">
        <v>612</v>
      </c>
      <c r="D440" s="220" t="s">
        <v>167</v>
      </c>
      <c r="E440" s="221" t="s">
        <v>928</v>
      </c>
      <c r="F440" s="222" t="s">
        <v>929</v>
      </c>
      <c r="G440" s="223" t="s">
        <v>219</v>
      </c>
      <c r="H440" s="224">
        <v>4.133</v>
      </c>
      <c r="I440" s="225"/>
      <c r="J440" s="226">
        <f>ROUND(I440*H440,2)</f>
        <v>0</v>
      </c>
      <c r="K440" s="222" t="s">
        <v>171</v>
      </c>
      <c r="L440" s="44"/>
      <c r="M440" s="227" t="s">
        <v>19</v>
      </c>
      <c r="N440" s="228" t="s">
        <v>47</v>
      </c>
      <c r="O440" s="84"/>
      <c r="P440" s="229">
        <f>O440*H440</f>
        <v>0</v>
      </c>
      <c r="Q440" s="229">
        <v>2.2563399999999998</v>
      </c>
      <c r="R440" s="229">
        <f>Q440*H440</f>
        <v>9.32545322</v>
      </c>
      <c r="S440" s="229">
        <v>0</v>
      </c>
      <c r="T440" s="230">
        <f>S440*H440</f>
        <v>0</v>
      </c>
      <c r="AR440" s="231" t="s">
        <v>172</v>
      </c>
      <c r="AT440" s="231" t="s">
        <v>167</v>
      </c>
      <c r="AU440" s="231" t="s">
        <v>85</v>
      </c>
      <c r="AY440" s="18" t="s">
        <v>165</v>
      </c>
      <c r="BE440" s="232">
        <f>IF(N440="základní",J440,0)</f>
        <v>0</v>
      </c>
      <c r="BF440" s="232">
        <f>IF(N440="snížená",J440,0)</f>
        <v>0</v>
      </c>
      <c r="BG440" s="232">
        <f>IF(N440="zákl. přenesená",J440,0)</f>
        <v>0</v>
      </c>
      <c r="BH440" s="232">
        <f>IF(N440="sníž. přenesená",J440,0)</f>
        <v>0</v>
      </c>
      <c r="BI440" s="232">
        <f>IF(N440="nulová",J440,0)</f>
        <v>0</v>
      </c>
      <c r="BJ440" s="18" t="s">
        <v>83</v>
      </c>
      <c r="BK440" s="232">
        <f>ROUND(I440*H440,2)</f>
        <v>0</v>
      </c>
      <c r="BL440" s="18" t="s">
        <v>172</v>
      </c>
      <c r="BM440" s="231" t="s">
        <v>1359</v>
      </c>
    </row>
    <row r="441" s="1" customFormat="1">
      <c r="B441" s="39"/>
      <c r="C441" s="40"/>
      <c r="D441" s="233" t="s">
        <v>174</v>
      </c>
      <c r="E441" s="40"/>
      <c r="F441" s="234" t="s">
        <v>931</v>
      </c>
      <c r="G441" s="40"/>
      <c r="H441" s="40"/>
      <c r="I441" s="146"/>
      <c r="J441" s="40"/>
      <c r="K441" s="40"/>
      <c r="L441" s="44"/>
      <c r="M441" s="235"/>
      <c r="N441" s="84"/>
      <c r="O441" s="84"/>
      <c r="P441" s="84"/>
      <c r="Q441" s="84"/>
      <c r="R441" s="84"/>
      <c r="S441" s="84"/>
      <c r="T441" s="85"/>
      <c r="AT441" s="18" t="s">
        <v>174</v>
      </c>
      <c r="AU441" s="18" t="s">
        <v>85</v>
      </c>
    </row>
    <row r="442" s="12" customFormat="1">
      <c r="B442" s="236"/>
      <c r="C442" s="237"/>
      <c r="D442" s="233" t="s">
        <v>176</v>
      </c>
      <c r="E442" s="238" t="s">
        <v>19</v>
      </c>
      <c r="F442" s="239" t="s">
        <v>932</v>
      </c>
      <c r="G442" s="237"/>
      <c r="H442" s="238" t="s">
        <v>19</v>
      </c>
      <c r="I442" s="240"/>
      <c r="J442" s="237"/>
      <c r="K442" s="237"/>
      <c r="L442" s="241"/>
      <c r="M442" s="242"/>
      <c r="N442" s="243"/>
      <c r="O442" s="243"/>
      <c r="P442" s="243"/>
      <c r="Q442" s="243"/>
      <c r="R442" s="243"/>
      <c r="S442" s="243"/>
      <c r="T442" s="244"/>
      <c r="AT442" s="245" t="s">
        <v>176</v>
      </c>
      <c r="AU442" s="245" t="s">
        <v>85</v>
      </c>
      <c r="AV442" s="12" t="s">
        <v>83</v>
      </c>
      <c r="AW442" s="12" t="s">
        <v>37</v>
      </c>
      <c r="AX442" s="12" t="s">
        <v>76</v>
      </c>
      <c r="AY442" s="245" t="s">
        <v>165</v>
      </c>
    </row>
    <row r="443" s="13" customFormat="1">
      <c r="B443" s="246"/>
      <c r="C443" s="247"/>
      <c r="D443" s="233" t="s">
        <v>176</v>
      </c>
      <c r="E443" s="248" t="s">
        <v>19</v>
      </c>
      <c r="F443" s="249" t="s">
        <v>1360</v>
      </c>
      <c r="G443" s="247"/>
      <c r="H443" s="250">
        <v>4.133</v>
      </c>
      <c r="I443" s="251"/>
      <c r="J443" s="247"/>
      <c r="K443" s="247"/>
      <c r="L443" s="252"/>
      <c r="M443" s="253"/>
      <c r="N443" s="254"/>
      <c r="O443" s="254"/>
      <c r="P443" s="254"/>
      <c r="Q443" s="254"/>
      <c r="R443" s="254"/>
      <c r="S443" s="254"/>
      <c r="T443" s="255"/>
      <c r="AT443" s="256" t="s">
        <v>176</v>
      </c>
      <c r="AU443" s="256" t="s">
        <v>85</v>
      </c>
      <c r="AV443" s="13" t="s">
        <v>85</v>
      </c>
      <c r="AW443" s="13" t="s">
        <v>37</v>
      </c>
      <c r="AX443" s="13" t="s">
        <v>76</v>
      </c>
      <c r="AY443" s="256" t="s">
        <v>165</v>
      </c>
    </row>
    <row r="444" s="14" customFormat="1">
      <c r="B444" s="257"/>
      <c r="C444" s="258"/>
      <c r="D444" s="233" t="s">
        <v>176</v>
      </c>
      <c r="E444" s="259" t="s">
        <v>19</v>
      </c>
      <c r="F444" s="260" t="s">
        <v>181</v>
      </c>
      <c r="G444" s="258"/>
      <c r="H444" s="261">
        <v>4.133</v>
      </c>
      <c r="I444" s="262"/>
      <c r="J444" s="258"/>
      <c r="K444" s="258"/>
      <c r="L444" s="263"/>
      <c r="M444" s="264"/>
      <c r="N444" s="265"/>
      <c r="O444" s="265"/>
      <c r="P444" s="265"/>
      <c r="Q444" s="265"/>
      <c r="R444" s="265"/>
      <c r="S444" s="265"/>
      <c r="T444" s="266"/>
      <c r="AT444" s="267" t="s">
        <v>176</v>
      </c>
      <c r="AU444" s="267" t="s">
        <v>85</v>
      </c>
      <c r="AV444" s="14" t="s">
        <v>172</v>
      </c>
      <c r="AW444" s="14" t="s">
        <v>37</v>
      </c>
      <c r="AX444" s="14" t="s">
        <v>83</v>
      </c>
      <c r="AY444" s="267" t="s">
        <v>165</v>
      </c>
    </row>
    <row r="445" s="1" customFormat="1" ht="16.5" customHeight="1">
      <c r="B445" s="39"/>
      <c r="C445" s="220" t="s">
        <v>619</v>
      </c>
      <c r="D445" s="220" t="s">
        <v>167</v>
      </c>
      <c r="E445" s="221" t="s">
        <v>934</v>
      </c>
      <c r="F445" s="222" t="s">
        <v>935</v>
      </c>
      <c r="G445" s="223" t="s">
        <v>197</v>
      </c>
      <c r="H445" s="224">
        <v>19.699999999999999</v>
      </c>
      <c r="I445" s="225"/>
      <c r="J445" s="226">
        <f>ROUND(I445*H445,2)</f>
        <v>0</v>
      </c>
      <c r="K445" s="222" t="s">
        <v>171</v>
      </c>
      <c r="L445" s="44"/>
      <c r="M445" s="227" t="s">
        <v>19</v>
      </c>
      <c r="N445" s="228" t="s">
        <v>47</v>
      </c>
      <c r="O445" s="84"/>
      <c r="P445" s="229">
        <f>O445*H445</f>
        <v>0</v>
      </c>
      <c r="Q445" s="229">
        <v>0</v>
      </c>
      <c r="R445" s="229">
        <f>Q445*H445</f>
        <v>0</v>
      </c>
      <c r="S445" s="229">
        <v>0</v>
      </c>
      <c r="T445" s="230">
        <f>S445*H445</f>
        <v>0</v>
      </c>
      <c r="AR445" s="231" t="s">
        <v>172</v>
      </c>
      <c r="AT445" s="231" t="s">
        <v>167</v>
      </c>
      <c r="AU445" s="231" t="s">
        <v>85</v>
      </c>
      <c r="AY445" s="18" t="s">
        <v>165</v>
      </c>
      <c r="BE445" s="232">
        <f>IF(N445="základní",J445,0)</f>
        <v>0</v>
      </c>
      <c r="BF445" s="232">
        <f>IF(N445="snížená",J445,0)</f>
        <v>0</v>
      </c>
      <c r="BG445" s="232">
        <f>IF(N445="zákl. přenesená",J445,0)</f>
        <v>0</v>
      </c>
      <c r="BH445" s="232">
        <f>IF(N445="sníž. přenesená",J445,0)</f>
        <v>0</v>
      </c>
      <c r="BI445" s="232">
        <f>IF(N445="nulová",J445,0)</f>
        <v>0</v>
      </c>
      <c r="BJ445" s="18" t="s">
        <v>83</v>
      </c>
      <c r="BK445" s="232">
        <f>ROUND(I445*H445,2)</f>
        <v>0</v>
      </c>
      <c r="BL445" s="18" t="s">
        <v>172</v>
      </c>
      <c r="BM445" s="231" t="s">
        <v>1160</v>
      </c>
    </row>
    <row r="446" s="1" customFormat="1">
      <c r="B446" s="39"/>
      <c r="C446" s="40"/>
      <c r="D446" s="233" t="s">
        <v>174</v>
      </c>
      <c r="E446" s="40"/>
      <c r="F446" s="234" t="s">
        <v>937</v>
      </c>
      <c r="G446" s="40"/>
      <c r="H446" s="40"/>
      <c r="I446" s="146"/>
      <c r="J446" s="40"/>
      <c r="K446" s="40"/>
      <c r="L446" s="44"/>
      <c r="M446" s="235"/>
      <c r="N446" s="84"/>
      <c r="O446" s="84"/>
      <c r="P446" s="84"/>
      <c r="Q446" s="84"/>
      <c r="R446" s="84"/>
      <c r="S446" s="84"/>
      <c r="T446" s="85"/>
      <c r="AT446" s="18" t="s">
        <v>174</v>
      </c>
      <c r="AU446" s="18" t="s">
        <v>85</v>
      </c>
    </row>
    <row r="447" s="12" customFormat="1">
      <c r="B447" s="236"/>
      <c r="C447" s="237"/>
      <c r="D447" s="233" t="s">
        <v>176</v>
      </c>
      <c r="E447" s="238" t="s">
        <v>19</v>
      </c>
      <c r="F447" s="239" t="s">
        <v>938</v>
      </c>
      <c r="G447" s="237"/>
      <c r="H447" s="238" t="s">
        <v>19</v>
      </c>
      <c r="I447" s="240"/>
      <c r="J447" s="237"/>
      <c r="K447" s="237"/>
      <c r="L447" s="241"/>
      <c r="M447" s="242"/>
      <c r="N447" s="243"/>
      <c r="O447" s="243"/>
      <c r="P447" s="243"/>
      <c r="Q447" s="243"/>
      <c r="R447" s="243"/>
      <c r="S447" s="243"/>
      <c r="T447" s="244"/>
      <c r="AT447" s="245" t="s">
        <v>176</v>
      </c>
      <c r="AU447" s="245" t="s">
        <v>85</v>
      </c>
      <c r="AV447" s="12" t="s">
        <v>83</v>
      </c>
      <c r="AW447" s="12" t="s">
        <v>37</v>
      </c>
      <c r="AX447" s="12" t="s">
        <v>76</v>
      </c>
      <c r="AY447" s="245" t="s">
        <v>165</v>
      </c>
    </row>
    <row r="448" s="13" customFormat="1">
      <c r="B448" s="246"/>
      <c r="C448" s="247"/>
      <c r="D448" s="233" t="s">
        <v>176</v>
      </c>
      <c r="E448" s="248" t="s">
        <v>19</v>
      </c>
      <c r="F448" s="249" t="s">
        <v>1161</v>
      </c>
      <c r="G448" s="247"/>
      <c r="H448" s="250">
        <v>19.699999999999999</v>
      </c>
      <c r="I448" s="251"/>
      <c r="J448" s="247"/>
      <c r="K448" s="247"/>
      <c r="L448" s="252"/>
      <c r="M448" s="253"/>
      <c r="N448" s="254"/>
      <c r="O448" s="254"/>
      <c r="P448" s="254"/>
      <c r="Q448" s="254"/>
      <c r="R448" s="254"/>
      <c r="S448" s="254"/>
      <c r="T448" s="255"/>
      <c r="AT448" s="256" t="s">
        <v>176</v>
      </c>
      <c r="AU448" s="256" t="s">
        <v>85</v>
      </c>
      <c r="AV448" s="13" t="s">
        <v>85</v>
      </c>
      <c r="AW448" s="13" t="s">
        <v>37</v>
      </c>
      <c r="AX448" s="13" t="s">
        <v>76</v>
      </c>
      <c r="AY448" s="256" t="s">
        <v>165</v>
      </c>
    </row>
    <row r="449" s="14" customFormat="1">
      <c r="B449" s="257"/>
      <c r="C449" s="258"/>
      <c r="D449" s="233" t="s">
        <v>176</v>
      </c>
      <c r="E449" s="259" t="s">
        <v>19</v>
      </c>
      <c r="F449" s="260" t="s">
        <v>181</v>
      </c>
      <c r="G449" s="258"/>
      <c r="H449" s="261">
        <v>19.699999999999999</v>
      </c>
      <c r="I449" s="262"/>
      <c r="J449" s="258"/>
      <c r="K449" s="258"/>
      <c r="L449" s="263"/>
      <c r="M449" s="264"/>
      <c r="N449" s="265"/>
      <c r="O449" s="265"/>
      <c r="P449" s="265"/>
      <c r="Q449" s="265"/>
      <c r="R449" s="265"/>
      <c r="S449" s="265"/>
      <c r="T449" s="266"/>
      <c r="AT449" s="267" t="s">
        <v>176</v>
      </c>
      <c r="AU449" s="267" t="s">
        <v>85</v>
      </c>
      <c r="AV449" s="14" t="s">
        <v>172</v>
      </c>
      <c r="AW449" s="14" t="s">
        <v>37</v>
      </c>
      <c r="AX449" s="14" t="s">
        <v>83</v>
      </c>
      <c r="AY449" s="267" t="s">
        <v>165</v>
      </c>
    </row>
    <row r="450" s="1" customFormat="1" ht="16.5" customHeight="1">
      <c r="B450" s="39"/>
      <c r="C450" s="220" t="s">
        <v>625</v>
      </c>
      <c r="D450" s="220" t="s">
        <v>167</v>
      </c>
      <c r="E450" s="221" t="s">
        <v>940</v>
      </c>
      <c r="F450" s="222" t="s">
        <v>941</v>
      </c>
      <c r="G450" s="223" t="s">
        <v>197</v>
      </c>
      <c r="H450" s="224">
        <v>19.699999999999999</v>
      </c>
      <c r="I450" s="225"/>
      <c r="J450" s="226">
        <f>ROUND(I450*H450,2)</f>
        <v>0</v>
      </c>
      <c r="K450" s="222" t="s">
        <v>171</v>
      </c>
      <c r="L450" s="44"/>
      <c r="M450" s="227" t="s">
        <v>19</v>
      </c>
      <c r="N450" s="228" t="s">
        <v>47</v>
      </c>
      <c r="O450" s="84"/>
      <c r="P450" s="229">
        <f>O450*H450</f>
        <v>0</v>
      </c>
      <c r="Q450" s="229">
        <v>0.00022000000000000001</v>
      </c>
      <c r="R450" s="229">
        <f>Q450*H450</f>
        <v>0.0043340000000000002</v>
      </c>
      <c r="S450" s="229">
        <v>0</v>
      </c>
      <c r="T450" s="230">
        <f>S450*H450</f>
        <v>0</v>
      </c>
      <c r="AR450" s="231" t="s">
        <v>172</v>
      </c>
      <c r="AT450" s="231" t="s">
        <v>167</v>
      </c>
      <c r="AU450" s="231" t="s">
        <v>85</v>
      </c>
      <c r="AY450" s="18" t="s">
        <v>165</v>
      </c>
      <c r="BE450" s="232">
        <f>IF(N450="základní",J450,0)</f>
        <v>0</v>
      </c>
      <c r="BF450" s="232">
        <f>IF(N450="snížená",J450,0)</f>
        <v>0</v>
      </c>
      <c r="BG450" s="232">
        <f>IF(N450="zákl. přenesená",J450,0)</f>
        <v>0</v>
      </c>
      <c r="BH450" s="232">
        <f>IF(N450="sníž. přenesená",J450,0)</f>
        <v>0</v>
      </c>
      <c r="BI450" s="232">
        <f>IF(N450="nulová",J450,0)</f>
        <v>0</v>
      </c>
      <c r="BJ450" s="18" t="s">
        <v>83</v>
      </c>
      <c r="BK450" s="232">
        <f>ROUND(I450*H450,2)</f>
        <v>0</v>
      </c>
      <c r="BL450" s="18" t="s">
        <v>172</v>
      </c>
      <c r="BM450" s="231" t="s">
        <v>1162</v>
      </c>
    </row>
    <row r="451" s="1" customFormat="1">
      <c r="B451" s="39"/>
      <c r="C451" s="40"/>
      <c r="D451" s="233" t="s">
        <v>174</v>
      </c>
      <c r="E451" s="40"/>
      <c r="F451" s="234" t="s">
        <v>943</v>
      </c>
      <c r="G451" s="40"/>
      <c r="H451" s="40"/>
      <c r="I451" s="146"/>
      <c r="J451" s="40"/>
      <c r="K451" s="40"/>
      <c r="L451" s="44"/>
      <c r="M451" s="235"/>
      <c r="N451" s="84"/>
      <c r="O451" s="84"/>
      <c r="P451" s="84"/>
      <c r="Q451" s="84"/>
      <c r="R451" s="84"/>
      <c r="S451" s="84"/>
      <c r="T451" s="85"/>
      <c r="AT451" s="18" t="s">
        <v>174</v>
      </c>
      <c r="AU451" s="18" t="s">
        <v>85</v>
      </c>
    </row>
    <row r="452" s="1" customFormat="1">
      <c r="B452" s="39"/>
      <c r="C452" s="40"/>
      <c r="D452" s="233" t="s">
        <v>369</v>
      </c>
      <c r="E452" s="40"/>
      <c r="F452" s="278" t="s">
        <v>944</v>
      </c>
      <c r="G452" s="40"/>
      <c r="H452" s="40"/>
      <c r="I452" s="146"/>
      <c r="J452" s="40"/>
      <c r="K452" s="40"/>
      <c r="L452" s="44"/>
      <c r="M452" s="235"/>
      <c r="N452" s="84"/>
      <c r="O452" s="84"/>
      <c r="P452" s="84"/>
      <c r="Q452" s="84"/>
      <c r="R452" s="84"/>
      <c r="S452" s="84"/>
      <c r="T452" s="85"/>
      <c r="AT452" s="18" t="s">
        <v>369</v>
      </c>
      <c r="AU452" s="18" t="s">
        <v>85</v>
      </c>
    </row>
    <row r="453" s="12" customFormat="1">
      <c r="B453" s="236"/>
      <c r="C453" s="237"/>
      <c r="D453" s="233" t="s">
        <v>176</v>
      </c>
      <c r="E453" s="238" t="s">
        <v>19</v>
      </c>
      <c r="F453" s="239" t="s">
        <v>945</v>
      </c>
      <c r="G453" s="237"/>
      <c r="H453" s="238" t="s">
        <v>19</v>
      </c>
      <c r="I453" s="240"/>
      <c r="J453" s="237"/>
      <c r="K453" s="237"/>
      <c r="L453" s="241"/>
      <c r="M453" s="242"/>
      <c r="N453" s="243"/>
      <c r="O453" s="243"/>
      <c r="P453" s="243"/>
      <c r="Q453" s="243"/>
      <c r="R453" s="243"/>
      <c r="S453" s="243"/>
      <c r="T453" s="244"/>
      <c r="AT453" s="245" t="s">
        <v>176</v>
      </c>
      <c r="AU453" s="245" t="s">
        <v>85</v>
      </c>
      <c r="AV453" s="12" t="s">
        <v>83</v>
      </c>
      <c r="AW453" s="12" t="s">
        <v>37</v>
      </c>
      <c r="AX453" s="12" t="s">
        <v>76</v>
      </c>
      <c r="AY453" s="245" t="s">
        <v>165</v>
      </c>
    </row>
    <row r="454" s="13" customFormat="1">
      <c r="B454" s="246"/>
      <c r="C454" s="247"/>
      <c r="D454" s="233" t="s">
        <v>176</v>
      </c>
      <c r="E454" s="248" t="s">
        <v>19</v>
      </c>
      <c r="F454" s="249" t="s">
        <v>1161</v>
      </c>
      <c r="G454" s="247"/>
      <c r="H454" s="250">
        <v>19.699999999999999</v>
      </c>
      <c r="I454" s="251"/>
      <c r="J454" s="247"/>
      <c r="K454" s="247"/>
      <c r="L454" s="252"/>
      <c r="M454" s="253"/>
      <c r="N454" s="254"/>
      <c r="O454" s="254"/>
      <c r="P454" s="254"/>
      <c r="Q454" s="254"/>
      <c r="R454" s="254"/>
      <c r="S454" s="254"/>
      <c r="T454" s="255"/>
      <c r="AT454" s="256" t="s">
        <v>176</v>
      </c>
      <c r="AU454" s="256" t="s">
        <v>85</v>
      </c>
      <c r="AV454" s="13" t="s">
        <v>85</v>
      </c>
      <c r="AW454" s="13" t="s">
        <v>37</v>
      </c>
      <c r="AX454" s="13" t="s">
        <v>76</v>
      </c>
      <c r="AY454" s="256" t="s">
        <v>165</v>
      </c>
    </row>
    <row r="455" s="14" customFormat="1">
      <c r="B455" s="257"/>
      <c r="C455" s="258"/>
      <c r="D455" s="233" t="s">
        <v>176</v>
      </c>
      <c r="E455" s="259" t="s">
        <v>19</v>
      </c>
      <c r="F455" s="260" t="s">
        <v>181</v>
      </c>
      <c r="G455" s="258"/>
      <c r="H455" s="261">
        <v>19.699999999999999</v>
      </c>
      <c r="I455" s="262"/>
      <c r="J455" s="258"/>
      <c r="K455" s="258"/>
      <c r="L455" s="263"/>
      <c r="M455" s="264"/>
      <c r="N455" s="265"/>
      <c r="O455" s="265"/>
      <c r="P455" s="265"/>
      <c r="Q455" s="265"/>
      <c r="R455" s="265"/>
      <c r="S455" s="265"/>
      <c r="T455" s="266"/>
      <c r="AT455" s="267" t="s">
        <v>176</v>
      </c>
      <c r="AU455" s="267" t="s">
        <v>85</v>
      </c>
      <c r="AV455" s="14" t="s">
        <v>172</v>
      </c>
      <c r="AW455" s="14" t="s">
        <v>37</v>
      </c>
      <c r="AX455" s="14" t="s">
        <v>83</v>
      </c>
      <c r="AY455" s="267" t="s">
        <v>165</v>
      </c>
    </row>
    <row r="456" s="1" customFormat="1" ht="16.5" customHeight="1">
      <c r="B456" s="39"/>
      <c r="C456" s="220" t="s">
        <v>631</v>
      </c>
      <c r="D456" s="220" t="s">
        <v>167</v>
      </c>
      <c r="E456" s="221" t="s">
        <v>550</v>
      </c>
      <c r="F456" s="222" t="s">
        <v>551</v>
      </c>
      <c r="G456" s="223" t="s">
        <v>170</v>
      </c>
      <c r="H456" s="224">
        <v>643.05999999999995</v>
      </c>
      <c r="I456" s="225"/>
      <c r="J456" s="226">
        <f>ROUND(I456*H456,2)</f>
        <v>0</v>
      </c>
      <c r="K456" s="222" t="s">
        <v>171</v>
      </c>
      <c r="L456" s="44"/>
      <c r="M456" s="227" t="s">
        <v>19</v>
      </c>
      <c r="N456" s="228" t="s">
        <v>47</v>
      </c>
      <c r="O456" s="84"/>
      <c r="P456" s="229">
        <f>O456*H456</f>
        <v>0</v>
      </c>
      <c r="Q456" s="229">
        <v>0.00036000000000000002</v>
      </c>
      <c r="R456" s="229">
        <f>Q456*H456</f>
        <v>0.2315016</v>
      </c>
      <c r="S456" s="229">
        <v>0</v>
      </c>
      <c r="T456" s="230">
        <f>S456*H456</f>
        <v>0</v>
      </c>
      <c r="AR456" s="231" t="s">
        <v>172</v>
      </c>
      <c r="AT456" s="231" t="s">
        <v>167</v>
      </c>
      <c r="AU456" s="231" t="s">
        <v>85</v>
      </c>
      <c r="AY456" s="18" t="s">
        <v>165</v>
      </c>
      <c r="BE456" s="232">
        <f>IF(N456="základní",J456,0)</f>
        <v>0</v>
      </c>
      <c r="BF456" s="232">
        <f>IF(N456="snížená",J456,0)</f>
        <v>0</v>
      </c>
      <c r="BG456" s="232">
        <f>IF(N456="zákl. přenesená",J456,0)</f>
        <v>0</v>
      </c>
      <c r="BH456" s="232">
        <f>IF(N456="sníž. přenesená",J456,0)</f>
        <v>0</v>
      </c>
      <c r="BI456" s="232">
        <f>IF(N456="nulová",J456,0)</f>
        <v>0</v>
      </c>
      <c r="BJ456" s="18" t="s">
        <v>83</v>
      </c>
      <c r="BK456" s="232">
        <f>ROUND(I456*H456,2)</f>
        <v>0</v>
      </c>
      <c r="BL456" s="18" t="s">
        <v>172</v>
      </c>
      <c r="BM456" s="231" t="s">
        <v>1163</v>
      </c>
    </row>
    <row r="457" s="1" customFormat="1">
      <c r="B457" s="39"/>
      <c r="C457" s="40"/>
      <c r="D457" s="233" t="s">
        <v>174</v>
      </c>
      <c r="E457" s="40"/>
      <c r="F457" s="234" t="s">
        <v>553</v>
      </c>
      <c r="G457" s="40"/>
      <c r="H457" s="40"/>
      <c r="I457" s="146"/>
      <c r="J457" s="40"/>
      <c r="K457" s="40"/>
      <c r="L457" s="44"/>
      <c r="M457" s="235"/>
      <c r="N457" s="84"/>
      <c r="O457" s="84"/>
      <c r="P457" s="84"/>
      <c r="Q457" s="84"/>
      <c r="R457" s="84"/>
      <c r="S457" s="84"/>
      <c r="T457" s="85"/>
      <c r="AT457" s="18" t="s">
        <v>174</v>
      </c>
      <c r="AU457" s="18" t="s">
        <v>85</v>
      </c>
    </row>
    <row r="458" s="12" customFormat="1">
      <c r="B458" s="236"/>
      <c r="C458" s="237"/>
      <c r="D458" s="233" t="s">
        <v>176</v>
      </c>
      <c r="E458" s="238" t="s">
        <v>19</v>
      </c>
      <c r="F458" s="239" t="s">
        <v>946</v>
      </c>
      <c r="G458" s="237"/>
      <c r="H458" s="238" t="s">
        <v>19</v>
      </c>
      <c r="I458" s="240"/>
      <c r="J458" s="237"/>
      <c r="K458" s="237"/>
      <c r="L458" s="241"/>
      <c r="M458" s="242"/>
      <c r="N458" s="243"/>
      <c r="O458" s="243"/>
      <c r="P458" s="243"/>
      <c r="Q458" s="243"/>
      <c r="R458" s="243"/>
      <c r="S458" s="243"/>
      <c r="T458" s="244"/>
      <c r="AT458" s="245" t="s">
        <v>176</v>
      </c>
      <c r="AU458" s="245" t="s">
        <v>85</v>
      </c>
      <c r="AV458" s="12" t="s">
        <v>83</v>
      </c>
      <c r="AW458" s="12" t="s">
        <v>37</v>
      </c>
      <c r="AX458" s="12" t="s">
        <v>76</v>
      </c>
      <c r="AY458" s="245" t="s">
        <v>165</v>
      </c>
    </row>
    <row r="459" s="13" customFormat="1">
      <c r="B459" s="246"/>
      <c r="C459" s="247"/>
      <c r="D459" s="233" t="s">
        <v>176</v>
      </c>
      <c r="E459" s="248" t="s">
        <v>19</v>
      </c>
      <c r="F459" s="249" t="s">
        <v>1361</v>
      </c>
      <c r="G459" s="247"/>
      <c r="H459" s="250">
        <v>643.05999999999995</v>
      </c>
      <c r="I459" s="251"/>
      <c r="J459" s="247"/>
      <c r="K459" s="247"/>
      <c r="L459" s="252"/>
      <c r="M459" s="253"/>
      <c r="N459" s="254"/>
      <c r="O459" s="254"/>
      <c r="P459" s="254"/>
      <c r="Q459" s="254"/>
      <c r="R459" s="254"/>
      <c r="S459" s="254"/>
      <c r="T459" s="255"/>
      <c r="AT459" s="256" t="s">
        <v>176</v>
      </c>
      <c r="AU459" s="256" t="s">
        <v>85</v>
      </c>
      <c r="AV459" s="13" t="s">
        <v>85</v>
      </c>
      <c r="AW459" s="13" t="s">
        <v>37</v>
      </c>
      <c r="AX459" s="13" t="s">
        <v>76</v>
      </c>
      <c r="AY459" s="256" t="s">
        <v>165</v>
      </c>
    </row>
    <row r="460" s="14" customFormat="1">
      <c r="B460" s="257"/>
      <c r="C460" s="258"/>
      <c r="D460" s="233" t="s">
        <v>176</v>
      </c>
      <c r="E460" s="259" t="s">
        <v>19</v>
      </c>
      <c r="F460" s="260" t="s">
        <v>181</v>
      </c>
      <c r="G460" s="258"/>
      <c r="H460" s="261">
        <v>643.05999999999995</v>
      </c>
      <c r="I460" s="262"/>
      <c r="J460" s="258"/>
      <c r="K460" s="258"/>
      <c r="L460" s="263"/>
      <c r="M460" s="264"/>
      <c r="N460" s="265"/>
      <c r="O460" s="265"/>
      <c r="P460" s="265"/>
      <c r="Q460" s="265"/>
      <c r="R460" s="265"/>
      <c r="S460" s="265"/>
      <c r="T460" s="266"/>
      <c r="AT460" s="267" t="s">
        <v>176</v>
      </c>
      <c r="AU460" s="267" t="s">
        <v>85</v>
      </c>
      <c r="AV460" s="14" t="s">
        <v>172</v>
      </c>
      <c r="AW460" s="14" t="s">
        <v>37</v>
      </c>
      <c r="AX460" s="14" t="s">
        <v>83</v>
      </c>
      <c r="AY460" s="267" t="s">
        <v>165</v>
      </c>
    </row>
    <row r="461" s="1" customFormat="1" ht="16.5" customHeight="1">
      <c r="B461" s="39"/>
      <c r="C461" s="220" t="s">
        <v>637</v>
      </c>
      <c r="D461" s="220" t="s">
        <v>167</v>
      </c>
      <c r="E461" s="221" t="s">
        <v>948</v>
      </c>
      <c r="F461" s="222" t="s">
        <v>949</v>
      </c>
      <c r="G461" s="223" t="s">
        <v>197</v>
      </c>
      <c r="H461" s="224">
        <v>19.699999999999999</v>
      </c>
      <c r="I461" s="225"/>
      <c r="J461" s="226">
        <f>ROUND(I461*H461,2)</f>
        <v>0</v>
      </c>
      <c r="K461" s="222" t="s">
        <v>171</v>
      </c>
      <c r="L461" s="44"/>
      <c r="M461" s="227" t="s">
        <v>19</v>
      </c>
      <c r="N461" s="228" t="s">
        <v>47</v>
      </c>
      <c r="O461" s="84"/>
      <c r="P461" s="229">
        <f>O461*H461</f>
        <v>0</v>
      </c>
      <c r="Q461" s="229">
        <v>0</v>
      </c>
      <c r="R461" s="229">
        <f>Q461*H461</f>
        <v>0</v>
      </c>
      <c r="S461" s="229">
        <v>0</v>
      </c>
      <c r="T461" s="230">
        <f>S461*H461</f>
        <v>0</v>
      </c>
      <c r="AR461" s="231" t="s">
        <v>172</v>
      </c>
      <c r="AT461" s="231" t="s">
        <v>167</v>
      </c>
      <c r="AU461" s="231" t="s">
        <v>85</v>
      </c>
      <c r="AY461" s="18" t="s">
        <v>165</v>
      </c>
      <c r="BE461" s="232">
        <f>IF(N461="základní",J461,0)</f>
        <v>0</v>
      </c>
      <c r="BF461" s="232">
        <f>IF(N461="snížená",J461,0)</f>
        <v>0</v>
      </c>
      <c r="BG461" s="232">
        <f>IF(N461="zákl. přenesená",J461,0)</f>
        <v>0</v>
      </c>
      <c r="BH461" s="232">
        <f>IF(N461="sníž. přenesená",J461,0)</f>
        <v>0</v>
      </c>
      <c r="BI461" s="232">
        <f>IF(N461="nulová",J461,0)</f>
        <v>0</v>
      </c>
      <c r="BJ461" s="18" t="s">
        <v>83</v>
      </c>
      <c r="BK461" s="232">
        <f>ROUND(I461*H461,2)</f>
        <v>0</v>
      </c>
      <c r="BL461" s="18" t="s">
        <v>172</v>
      </c>
      <c r="BM461" s="231" t="s">
        <v>1164</v>
      </c>
    </row>
    <row r="462" s="1" customFormat="1">
      <c r="B462" s="39"/>
      <c r="C462" s="40"/>
      <c r="D462" s="233" t="s">
        <v>174</v>
      </c>
      <c r="E462" s="40"/>
      <c r="F462" s="234" t="s">
        <v>951</v>
      </c>
      <c r="G462" s="40"/>
      <c r="H462" s="40"/>
      <c r="I462" s="146"/>
      <c r="J462" s="40"/>
      <c r="K462" s="40"/>
      <c r="L462" s="44"/>
      <c r="M462" s="235"/>
      <c r="N462" s="84"/>
      <c r="O462" s="84"/>
      <c r="P462" s="84"/>
      <c r="Q462" s="84"/>
      <c r="R462" s="84"/>
      <c r="S462" s="84"/>
      <c r="T462" s="85"/>
      <c r="AT462" s="18" t="s">
        <v>174</v>
      </c>
      <c r="AU462" s="18" t="s">
        <v>85</v>
      </c>
    </row>
    <row r="463" s="12" customFormat="1">
      <c r="B463" s="236"/>
      <c r="C463" s="237"/>
      <c r="D463" s="233" t="s">
        <v>176</v>
      </c>
      <c r="E463" s="238" t="s">
        <v>19</v>
      </c>
      <c r="F463" s="239" t="s">
        <v>952</v>
      </c>
      <c r="G463" s="237"/>
      <c r="H463" s="238" t="s">
        <v>19</v>
      </c>
      <c r="I463" s="240"/>
      <c r="J463" s="237"/>
      <c r="K463" s="237"/>
      <c r="L463" s="241"/>
      <c r="M463" s="242"/>
      <c r="N463" s="243"/>
      <c r="O463" s="243"/>
      <c r="P463" s="243"/>
      <c r="Q463" s="243"/>
      <c r="R463" s="243"/>
      <c r="S463" s="243"/>
      <c r="T463" s="244"/>
      <c r="AT463" s="245" t="s">
        <v>176</v>
      </c>
      <c r="AU463" s="245" t="s">
        <v>85</v>
      </c>
      <c r="AV463" s="12" t="s">
        <v>83</v>
      </c>
      <c r="AW463" s="12" t="s">
        <v>37</v>
      </c>
      <c r="AX463" s="12" t="s">
        <v>76</v>
      </c>
      <c r="AY463" s="245" t="s">
        <v>165</v>
      </c>
    </row>
    <row r="464" s="13" customFormat="1">
      <c r="B464" s="246"/>
      <c r="C464" s="247"/>
      <c r="D464" s="233" t="s">
        <v>176</v>
      </c>
      <c r="E464" s="248" t="s">
        <v>19</v>
      </c>
      <c r="F464" s="249" t="s">
        <v>1161</v>
      </c>
      <c r="G464" s="247"/>
      <c r="H464" s="250">
        <v>19.699999999999999</v>
      </c>
      <c r="I464" s="251"/>
      <c r="J464" s="247"/>
      <c r="K464" s="247"/>
      <c r="L464" s="252"/>
      <c r="M464" s="253"/>
      <c r="N464" s="254"/>
      <c r="O464" s="254"/>
      <c r="P464" s="254"/>
      <c r="Q464" s="254"/>
      <c r="R464" s="254"/>
      <c r="S464" s="254"/>
      <c r="T464" s="255"/>
      <c r="AT464" s="256" t="s">
        <v>176</v>
      </c>
      <c r="AU464" s="256" t="s">
        <v>85</v>
      </c>
      <c r="AV464" s="13" t="s">
        <v>85</v>
      </c>
      <c r="AW464" s="13" t="s">
        <v>37</v>
      </c>
      <c r="AX464" s="13" t="s">
        <v>76</v>
      </c>
      <c r="AY464" s="256" t="s">
        <v>165</v>
      </c>
    </row>
    <row r="465" s="14" customFormat="1">
      <c r="B465" s="257"/>
      <c r="C465" s="258"/>
      <c r="D465" s="233" t="s">
        <v>176</v>
      </c>
      <c r="E465" s="259" t="s">
        <v>19</v>
      </c>
      <c r="F465" s="260" t="s">
        <v>181</v>
      </c>
      <c r="G465" s="258"/>
      <c r="H465" s="261">
        <v>19.699999999999999</v>
      </c>
      <c r="I465" s="262"/>
      <c r="J465" s="258"/>
      <c r="K465" s="258"/>
      <c r="L465" s="263"/>
      <c r="M465" s="264"/>
      <c r="N465" s="265"/>
      <c r="O465" s="265"/>
      <c r="P465" s="265"/>
      <c r="Q465" s="265"/>
      <c r="R465" s="265"/>
      <c r="S465" s="265"/>
      <c r="T465" s="266"/>
      <c r="AT465" s="267" t="s">
        <v>176</v>
      </c>
      <c r="AU465" s="267" t="s">
        <v>85</v>
      </c>
      <c r="AV465" s="14" t="s">
        <v>172</v>
      </c>
      <c r="AW465" s="14" t="s">
        <v>37</v>
      </c>
      <c r="AX465" s="14" t="s">
        <v>83</v>
      </c>
      <c r="AY465" s="267" t="s">
        <v>165</v>
      </c>
    </row>
    <row r="466" s="11" customFormat="1" ht="22.8" customHeight="1">
      <c r="B466" s="204"/>
      <c r="C466" s="205"/>
      <c r="D466" s="206" t="s">
        <v>75</v>
      </c>
      <c r="E466" s="218" t="s">
        <v>601</v>
      </c>
      <c r="F466" s="218" t="s">
        <v>602</v>
      </c>
      <c r="G466" s="205"/>
      <c r="H466" s="205"/>
      <c r="I466" s="208"/>
      <c r="J466" s="219">
        <f>BK466</f>
        <v>0</v>
      </c>
      <c r="K466" s="205"/>
      <c r="L466" s="210"/>
      <c r="M466" s="211"/>
      <c r="N466" s="212"/>
      <c r="O466" s="212"/>
      <c r="P466" s="213">
        <f>SUM(P467:P496)</f>
        <v>0</v>
      </c>
      <c r="Q466" s="212"/>
      <c r="R466" s="213">
        <f>SUM(R467:R496)</f>
        <v>0</v>
      </c>
      <c r="S466" s="212"/>
      <c r="T466" s="214">
        <f>SUM(T467:T496)</f>
        <v>0</v>
      </c>
      <c r="AR466" s="215" t="s">
        <v>83</v>
      </c>
      <c r="AT466" s="216" t="s">
        <v>75</v>
      </c>
      <c r="AU466" s="216" t="s">
        <v>83</v>
      </c>
      <c r="AY466" s="215" t="s">
        <v>165</v>
      </c>
      <c r="BK466" s="217">
        <f>SUM(BK467:BK496)</f>
        <v>0</v>
      </c>
    </row>
    <row r="467" s="1" customFormat="1" ht="16.5" customHeight="1">
      <c r="B467" s="39"/>
      <c r="C467" s="220" t="s">
        <v>646</v>
      </c>
      <c r="D467" s="220" t="s">
        <v>167</v>
      </c>
      <c r="E467" s="221" t="s">
        <v>604</v>
      </c>
      <c r="F467" s="222" t="s">
        <v>605</v>
      </c>
      <c r="G467" s="223" t="s">
        <v>271</v>
      </c>
      <c r="H467" s="224">
        <v>355.43000000000001</v>
      </c>
      <c r="I467" s="225"/>
      <c r="J467" s="226">
        <f>ROUND(I467*H467,2)</f>
        <v>0</v>
      </c>
      <c r="K467" s="222" t="s">
        <v>171</v>
      </c>
      <c r="L467" s="44"/>
      <c r="M467" s="227" t="s">
        <v>19</v>
      </c>
      <c r="N467" s="228" t="s">
        <v>47</v>
      </c>
      <c r="O467" s="84"/>
      <c r="P467" s="229">
        <f>O467*H467</f>
        <v>0</v>
      </c>
      <c r="Q467" s="229">
        <v>0</v>
      </c>
      <c r="R467" s="229">
        <f>Q467*H467</f>
        <v>0</v>
      </c>
      <c r="S467" s="229">
        <v>0</v>
      </c>
      <c r="T467" s="230">
        <f>S467*H467</f>
        <v>0</v>
      </c>
      <c r="AR467" s="231" t="s">
        <v>172</v>
      </c>
      <c r="AT467" s="231" t="s">
        <v>167</v>
      </c>
      <c r="AU467" s="231" t="s">
        <v>85</v>
      </c>
      <c r="AY467" s="18" t="s">
        <v>165</v>
      </c>
      <c r="BE467" s="232">
        <f>IF(N467="základní",J467,0)</f>
        <v>0</v>
      </c>
      <c r="BF467" s="232">
        <f>IF(N467="snížená",J467,0)</f>
        <v>0</v>
      </c>
      <c r="BG467" s="232">
        <f>IF(N467="zákl. přenesená",J467,0)</f>
        <v>0</v>
      </c>
      <c r="BH467" s="232">
        <f>IF(N467="sníž. přenesená",J467,0)</f>
        <v>0</v>
      </c>
      <c r="BI467" s="232">
        <f>IF(N467="nulová",J467,0)</f>
        <v>0</v>
      </c>
      <c r="BJ467" s="18" t="s">
        <v>83</v>
      </c>
      <c r="BK467" s="232">
        <f>ROUND(I467*H467,2)</f>
        <v>0</v>
      </c>
      <c r="BL467" s="18" t="s">
        <v>172</v>
      </c>
      <c r="BM467" s="231" t="s">
        <v>1362</v>
      </c>
    </row>
    <row r="468" s="1" customFormat="1">
      <c r="B468" s="39"/>
      <c r="C468" s="40"/>
      <c r="D468" s="233" t="s">
        <v>174</v>
      </c>
      <c r="E468" s="40"/>
      <c r="F468" s="234" t="s">
        <v>607</v>
      </c>
      <c r="G468" s="40"/>
      <c r="H468" s="40"/>
      <c r="I468" s="146"/>
      <c r="J468" s="40"/>
      <c r="K468" s="40"/>
      <c r="L468" s="44"/>
      <c r="M468" s="235"/>
      <c r="N468" s="84"/>
      <c r="O468" s="84"/>
      <c r="P468" s="84"/>
      <c r="Q468" s="84"/>
      <c r="R468" s="84"/>
      <c r="S468" s="84"/>
      <c r="T468" s="85"/>
      <c r="AT468" s="18" t="s">
        <v>174</v>
      </c>
      <c r="AU468" s="18" t="s">
        <v>85</v>
      </c>
    </row>
    <row r="469" s="12" customFormat="1">
      <c r="B469" s="236"/>
      <c r="C469" s="237"/>
      <c r="D469" s="233" t="s">
        <v>176</v>
      </c>
      <c r="E469" s="238" t="s">
        <v>19</v>
      </c>
      <c r="F469" s="239" t="s">
        <v>608</v>
      </c>
      <c r="G469" s="237"/>
      <c r="H469" s="238" t="s">
        <v>19</v>
      </c>
      <c r="I469" s="240"/>
      <c r="J469" s="237"/>
      <c r="K469" s="237"/>
      <c r="L469" s="241"/>
      <c r="M469" s="242"/>
      <c r="N469" s="243"/>
      <c r="O469" s="243"/>
      <c r="P469" s="243"/>
      <c r="Q469" s="243"/>
      <c r="R469" s="243"/>
      <c r="S469" s="243"/>
      <c r="T469" s="244"/>
      <c r="AT469" s="245" t="s">
        <v>176</v>
      </c>
      <c r="AU469" s="245" t="s">
        <v>85</v>
      </c>
      <c r="AV469" s="12" t="s">
        <v>83</v>
      </c>
      <c r="AW469" s="12" t="s">
        <v>37</v>
      </c>
      <c r="AX469" s="12" t="s">
        <v>76</v>
      </c>
      <c r="AY469" s="245" t="s">
        <v>165</v>
      </c>
    </row>
    <row r="470" s="13" customFormat="1">
      <c r="B470" s="246"/>
      <c r="C470" s="247"/>
      <c r="D470" s="233" t="s">
        <v>176</v>
      </c>
      <c r="E470" s="248" t="s">
        <v>19</v>
      </c>
      <c r="F470" s="249" t="s">
        <v>1363</v>
      </c>
      <c r="G470" s="247"/>
      <c r="H470" s="250">
        <v>355.43000000000001</v>
      </c>
      <c r="I470" s="251"/>
      <c r="J470" s="247"/>
      <c r="K470" s="247"/>
      <c r="L470" s="252"/>
      <c r="M470" s="253"/>
      <c r="N470" s="254"/>
      <c r="O470" s="254"/>
      <c r="P470" s="254"/>
      <c r="Q470" s="254"/>
      <c r="R470" s="254"/>
      <c r="S470" s="254"/>
      <c r="T470" s="255"/>
      <c r="AT470" s="256" t="s">
        <v>176</v>
      </c>
      <c r="AU470" s="256" t="s">
        <v>85</v>
      </c>
      <c r="AV470" s="13" t="s">
        <v>85</v>
      </c>
      <c r="AW470" s="13" t="s">
        <v>37</v>
      </c>
      <c r="AX470" s="13" t="s">
        <v>76</v>
      </c>
      <c r="AY470" s="256" t="s">
        <v>165</v>
      </c>
    </row>
    <row r="471" s="14" customFormat="1">
      <c r="B471" s="257"/>
      <c r="C471" s="258"/>
      <c r="D471" s="233" t="s">
        <v>176</v>
      </c>
      <c r="E471" s="259" t="s">
        <v>19</v>
      </c>
      <c r="F471" s="260" t="s">
        <v>181</v>
      </c>
      <c r="G471" s="258"/>
      <c r="H471" s="261">
        <v>355.43000000000001</v>
      </c>
      <c r="I471" s="262"/>
      <c r="J471" s="258"/>
      <c r="K471" s="258"/>
      <c r="L471" s="263"/>
      <c r="M471" s="264"/>
      <c r="N471" s="265"/>
      <c r="O471" s="265"/>
      <c r="P471" s="265"/>
      <c r="Q471" s="265"/>
      <c r="R471" s="265"/>
      <c r="S471" s="265"/>
      <c r="T471" s="266"/>
      <c r="AT471" s="267" t="s">
        <v>176</v>
      </c>
      <c r="AU471" s="267" t="s">
        <v>85</v>
      </c>
      <c r="AV471" s="14" t="s">
        <v>172</v>
      </c>
      <c r="AW471" s="14" t="s">
        <v>37</v>
      </c>
      <c r="AX471" s="14" t="s">
        <v>83</v>
      </c>
      <c r="AY471" s="267" t="s">
        <v>165</v>
      </c>
    </row>
    <row r="472" s="1" customFormat="1" ht="16.5" customHeight="1">
      <c r="B472" s="39"/>
      <c r="C472" s="220" t="s">
        <v>964</v>
      </c>
      <c r="D472" s="220" t="s">
        <v>167</v>
      </c>
      <c r="E472" s="221" t="s">
        <v>613</v>
      </c>
      <c r="F472" s="222" t="s">
        <v>614</v>
      </c>
      <c r="G472" s="223" t="s">
        <v>271</v>
      </c>
      <c r="H472" s="224">
        <v>2488.0100000000002</v>
      </c>
      <c r="I472" s="225"/>
      <c r="J472" s="226">
        <f>ROUND(I472*H472,2)</f>
        <v>0</v>
      </c>
      <c r="K472" s="222" t="s">
        <v>171</v>
      </c>
      <c r="L472" s="44"/>
      <c r="M472" s="227" t="s">
        <v>19</v>
      </c>
      <c r="N472" s="228" t="s">
        <v>47</v>
      </c>
      <c r="O472" s="84"/>
      <c r="P472" s="229">
        <f>O472*H472</f>
        <v>0</v>
      </c>
      <c r="Q472" s="229">
        <v>0</v>
      </c>
      <c r="R472" s="229">
        <f>Q472*H472</f>
        <v>0</v>
      </c>
      <c r="S472" s="229">
        <v>0</v>
      </c>
      <c r="T472" s="230">
        <f>S472*H472</f>
        <v>0</v>
      </c>
      <c r="AR472" s="231" t="s">
        <v>172</v>
      </c>
      <c r="AT472" s="231" t="s">
        <v>167</v>
      </c>
      <c r="AU472" s="231" t="s">
        <v>85</v>
      </c>
      <c r="AY472" s="18" t="s">
        <v>165</v>
      </c>
      <c r="BE472" s="232">
        <f>IF(N472="základní",J472,0)</f>
        <v>0</v>
      </c>
      <c r="BF472" s="232">
        <f>IF(N472="snížená",J472,0)</f>
        <v>0</v>
      </c>
      <c r="BG472" s="232">
        <f>IF(N472="zákl. přenesená",J472,0)</f>
        <v>0</v>
      </c>
      <c r="BH472" s="232">
        <f>IF(N472="sníž. přenesená",J472,0)</f>
        <v>0</v>
      </c>
      <c r="BI472" s="232">
        <f>IF(N472="nulová",J472,0)</f>
        <v>0</v>
      </c>
      <c r="BJ472" s="18" t="s">
        <v>83</v>
      </c>
      <c r="BK472" s="232">
        <f>ROUND(I472*H472,2)</f>
        <v>0</v>
      </c>
      <c r="BL472" s="18" t="s">
        <v>172</v>
      </c>
      <c r="BM472" s="231" t="s">
        <v>1364</v>
      </c>
    </row>
    <row r="473" s="1" customFormat="1">
      <c r="B473" s="39"/>
      <c r="C473" s="40"/>
      <c r="D473" s="233" t="s">
        <v>174</v>
      </c>
      <c r="E473" s="40"/>
      <c r="F473" s="234" t="s">
        <v>616</v>
      </c>
      <c r="G473" s="40"/>
      <c r="H473" s="40"/>
      <c r="I473" s="146"/>
      <c r="J473" s="40"/>
      <c r="K473" s="40"/>
      <c r="L473" s="44"/>
      <c r="M473" s="235"/>
      <c r="N473" s="84"/>
      <c r="O473" s="84"/>
      <c r="P473" s="84"/>
      <c r="Q473" s="84"/>
      <c r="R473" s="84"/>
      <c r="S473" s="84"/>
      <c r="T473" s="85"/>
      <c r="AT473" s="18" t="s">
        <v>174</v>
      </c>
      <c r="AU473" s="18" t="s">
        <v>85</v>
      </c>
    </row>
    <row r="474" s="12" customFormat="1">
      <c r="B474" s="236"/>
      <c r="C474" s="237"/>
      <c r="D474" s="233" t="s">
        <v>176</v>
      </c>
      <c r="E474" s="238" t="s">
        <v>19</v>
      </c>
      <c r="F474" s="239" t="s">
        <v>617</v>
      </c>
      <c r="G474" s="237"/>
      <c r="H474" s="238" t="s">
        <v>19</v>
      </c>
      <c r="I474" s="240"/>
      <c r="J474" s="237"/>
      <c r="K474" s="237"/>
      <c r="L474" s="241"/>
      <c r="M474" s="242"/>
      <c r="N474" s="243"/>
      <c r="O474" s="243"/>
      <c r="P474" s="243"/>
      <c r="Q474" s="243"/>
      <c r="R474" s="243"/>
      <c r="S474" s="243"/>
      <c r="T474" s="244"/>
      <c r="AT474" s="245" t="s">
        <v>176</v>
      </c>
      <c r="AU474" s="245" t="s">
        <v>85</v>
      </c>
      <c r="AV474" s="12" t="s">
        <v>83</v>
      </c>
      <c r="AW474" s="12" t="s">
        <v>37</v>
      </c>
      <c r="AX474" s="12" t="s">
        <v>76</v>
      </c>
      <c r="AY474" s="245" t="s">
        <v>165</v>
      </c>
    </row>
    <row r="475" s="13" customFormat="1">
      <c r="B475" s="246"/>
      <c r="C475" s="247"/>
      <c r="D475" s="233" t="s">
        <v>176</v>
      </c>
      <c r="E475" s="248" t="s">
        <v>19</v>
      </c>
      <c r="F475" s="249" t="s">
        <v>1365</v>
      </c>
      <c r="G475" s="247"/>
      <c r="H475" s="250">
        <v>2488.0100000000002</v>
      </c>
      <c r="I475" s="251"/>
      <c r="J475" s="247"/>
      <c r="K475" s="247"/>
      <c r="L475" s="252"/>
      <c r="M475" s="253"/>
      <c r="N475" s="254"/>
      <c r="O475" s="254"/>
      <c r="P475" s="254"/>
      <c r="Q475" s="254"/>
      <c r="R475" s="254"/>
      <c r="S475" s="254"/>
      <c r="T475" s="255"/>
      <c r="AT475" s="256" t="s">
        <v>176</v>
      </c>
      <c r="AU475" s="256" t="s">
        <v>85</v>
      </c>
      <c r="AV475" s="13" t="s">
        <v>85</v>
      </c>
      <c r="AW475" s="13" t="s">
        <v>37</v>
      </c>
      <c r="AX475" s="13" t="s">
        <v>76</v>
      </c>
      <c r="AY475" s="256" t="s">
        <v>165</v>
      </c>
    </row>
    <row r="476" s="14" customFormat="1">
      <c r="B476" s="257"/>
      <c r="C476" s="258"/>
      <c r="D476" s="233" t="s">
        <v>176</v>
      </c>
      <c r="E476" s="259" t="s">
        <v>19</v>
      </c>
      <c r="F476" s="260" t="s">
        <v>181</v>
      </c>
      <c r="G476" s="258"/>
      <c r="H476" s="261">
        <v>2488.0100000000002</v>
      </c>
      <c r="I476" s="262"/>
      <c r="J476" s="258"/>
      <c r="K476" s="258"/>
      <c r="L476" s="263"/>
      <c r="M476" s="264"/>
      <c r="N476" s="265"/>
      <c r="O476" s="265"/>
      <c r="P476" s="265"/>
      <c r="Q476" s="265"/>
      <c r="R476" s="265"/>
      <c r="S476" s="265"/>
      <c r="T476" s="266"/>
      <c r="AT476" s="267" t="s">
        <v>176</v>
      </c>
      <c r="AU476" s="267" t="s">
        <v>85</v>
      </c>
      <c r="AV476" s="14" t="s">
        <v>172</v>
      </c>
      <c r="AW476" s="14" t="s">
        <v>37</v>
      </c>
      <c r="AX476" s="14" t="s">
        <v>83</v>
      </c>
      <c r="AY476" s="267" t="s">
        <v>165</v>
      </c>
    </row>
    <row r="477" s="1" customFormat="1" ht="16.5" customHeight="1">
      <c r="B477" s="39"/>
      <c r="C477" s="220" t="s">
        <v>1366</v>
      </c>
      <c r="D477" s="220" t="s">
        <v>167</v>
      </c>
      <c r="E477" s="221" t="s">
        <v>626</v>
      </c>
      <c r="F477" s="222" t="s">
        <v>627</v>
      </c>
      <c r="G477" s="223" t="s">
        <v>271</v>
      </c>
      <c r="H477" s="224">
        <v>188.03999999999999</v>
      </c>
      <c r="I477" s="225"/>
      <c r="J477" s="226">
        <f>ROUND(I477*H477,2)</f>
        <v>0</v>
      </c>
      <c r="K477" s="222" t="s">
        <v>171</v>
      </c>
      <c r="L477" s="44"/>
      <c r="M477" s="227" t="s">
        <v>19</v>
      </c>
      <c r="N477" s="228" t="s">
        <v>47</v>
      </c>
      <c r="O477" s="84"/>
      <c r="P477" s="229">
        <f>O477*H477</f>
        <v>0</v>
      </c>
      <c r="Q477" s="229">
        <v>0</v>
      </c>
      <c r="R477" s="229">
        <f>Q477*H477</f>
        <v>0</v>
      </c>
      <c r="S477" s="229">
        <v>0</v>
      </c>
      <c r="T477" s="230">
        <f>S477*H477</f>
        <v>0</v>
      </c>
      <c r="AR477" s="231" t="s">
        <v>172</v>
      </c>
      <c r="AT477" s="231" t="s">
        <v>167</v>
      </c>
      <c r="AU477" s="231" t="s">
        <v>85</v>
      </c>
      <c r="AY477" s="18" t="s">
        <v>165</v>
      </c>
      <c r="BE477" s="232">
        <f>IF(N477="základní",J477,0)</f>
        <v>0</v>
      </c>
      <c r="BF477" s="232">
        <f>IF(N477="snížená",J477,0)</f>
        <v>0</v>
      </c>
      <c r="BG477" s="232">
        <f>IF(N477="zákl. přenesená",J477,0)</f>
        <v>0</v>
      </c>
      <c r="BH477" s="232">
        <f>IF(N477="sníž. přenesená",J477,0)</f>
        <v>0</v>
      </c>
      <c r="BI477" s="232">
        <f>IF(N477="nulová",J477,0)</f>
        <v>0</v>
      </c>
      <c r="BJ477" s="18" t="s">
        <v>83</v>
      </c>
      <c r="BK477" s="232">
        <f>ROUND(I477*H477,2)</f>
        <v>0</v>
      </c>
      <c r="BL477" s="18" t="s">
        <v>172</v>
      </c>
      <c r="BM477" s="231" t="s">
        <v>1367</v>
      </c>
    </row>
    <row r="478" s="1" customFormat="1">
      <c r="B478" s="39"/>
      <c r="C478" s="40"/>
      <c r="D478" s="233" t="s">
        <v>174</v>
      </c>
      <c r="E478" s="40"/>
      <c r="F478" s="234" t="s">
        <v>629</v>
      </c>
      <c r="G478" s="40"/>
      <c r="H478" s="40"/>
      <c r="I478" s="146"/>
      <c r="J478" s="40"/>
      <c r="K478" s="40"/>
      <c r="L478" s="44"/>
      <c r="M478" s="235"/>
      <c r="N478" s="84"/>
      <c r="O478" s="84"/>
      <c r="P478" s="84"/>
      <c r="Q478" s="84"/>
      <c r="R478" s="84"/>
      <c r="S478" s="84"/>
      <c r="T478" s="85"/>
      <c r="AT478" s="18" t="s">
        <v>174</v>
      </c>
      <c r="AU478" s="18" t="s">
        <v>85</v>
      </c>
    </row>
    <row r="479" s="12" customFormat="1">
      <c r="B479" s="236"/>
      <c r="C479" s="237"/>
      <c r="D479" s="233" t="s">
        <v>176</v>
      </c>
      <c r="E479" s="238" t="s">
        <v>19</v>
      </c>
      <c r="F479" s="239" t="s">
        <v>608</v>
      </c>
      <c r="G479" s="237"/>
      <c r="H479" s="238" t="s">
        <v>19</v>
      </c>
      <c r="I479" s="240"/>
      <c r="J479" s="237"/>
      <c r="K479" s="237"/>
      <c r="L479" s="241"/>
      <c r="M479" s="242"/>
      <c r="N479" s="243"/>
      <c r="O479" s="243"/>
      <c r="P479" s="243"/>
      <c r="Q479" s="243"/>
      <c r="R479" s="243"/>
      <c r="S479" s="243"/>
      <c r="T479" s="244"/>
      <c r="AT479" s="245" t="s">
        <v>176</v>
      </c>
      <c r="AU479" s="245" t="s">
        <v>85</v>
      </c>
      <c r="AV479" s="12" t="s">
        <v>83</v>
      </c>
      <c r="AW479" s="12" t="s">
        <v>37</v>
      </c>
      <c r="AX479" s="12" t="s">
        <v>76</v>
      </c>
      <c r="AY479" s="245" t="s">
        <v>165</v>
      </c>
    </row>
    <row r="480" s="13" customFormat="1">
      <c r="B480" s="246"/>
      <c r="C480" s="247"/>
      <c r="D480" s="233" t="s">
        <v>176</v>
      </c>
      <c r="E480" s="248" t="s">
        <v>19</v>
      </c>
      <c r="F480" s="249" t="s">
        <v>1368</v>
      </c>
      <c r="G480" s="247"/>
      <c r="H480" s="250">
        <v>190.15700000000001</v>
      </c>
      <c r="I480" s="251"/>
      <c r="J480" s="247"/>
      <c r="K480" s="247"/>
      <c r="L480" s="252"/>
      <c r="M480" s="253"/>
      <c r="N480" s="254"/>
      <c r="O480" s="254"/>
      <c r="P480" s="254"/>
      <c r="Q480" s="254"/>
      <c r="R480" s="254"/>
      <c r="S480" s="254"/>
      <c r="T480" s="255"/>
      <c r="AT480" s="256" t="s">
        <v>176</v>
      </c>
      <c r="AU480" s="256" t="s">
        <v>85</v>
      </c>
      <c r="AV480" s="13" t="s">
        <v>85</v>
      </c>
      <c r="AW480" s="13" t="s">
        <v>37</v>
      </c>
      <c r="AX480" s="13" t="s">
        <v>76</v>
      </c>
      <c r="AY480" s="256" t="s">
        <v>165</v>
      </c>
    </row>
    <row r="481" s="13" customFormat="1">
      <c r="B481" s="246"/>
      <c r="C481" s="247"/>
      <c r="D481" s="233" t="s">
        <v>176</v>
      </c>
      <c r="E481" s="248" t="s">
        <v>19</v>
      </c>
      <c r="F481" s="249" t="s">
        <v>1369</v>
      </c>
      <c r="G481" s="247"/>
      <c r="H481" s="250">
        <v>-2.117</v>
      </c>
      <c r="I481" s="251"/>
      <c r="J481" s="247"/>
      <c r="K481" s="247"/>
      <c r="L481" s="252"/>
      <c r="M481" s="253"/>
      <c r="N481" s="254"/>
      <c r="O481" s="254"/>
      <c r="P481" s="254"/>
      <c r="Q481" s="254"/>
      <c r="R481" s="254"/>
      <c r="S481" s="254"/>
      <c r="T481" s="255"/>
      <c r="AT481" s="256" t="s">
        <v>176</v>
      </c>
      <c r="AU481" s="256" t="s">
        <v>85</v>
      </c>
      <c r="AV481" s="13" t="s">
        <v>85</v>
      </c>
      <c r="AW481" s="13" t="s">
        <v>37</v>
      </c>
      <c r="AX481" s="13" t="s">
        <v>76</v>
      </c>
      <c r="AY481" s="256" t="s">
        <v>165</v>
      </c>
    </row>
    <row r="482" s="14" customFormat="1">
      <c r="B482" s="257"/>
      <c r="C482" s="258"/>
      <c r="D482" s="233" t="s">
        <v>176</v>
      </c>
      <c r="E482" s="259" t="s">
        <v>19</v>
      </c>
      <c r="F482" s="260" t="s">
        <v>181</v>
      </c>
      <c r="G482" s="258"/>
      <c r="H482" s="261">
        <v>188.03999999999999</v>
      </c>
      <c r="I482" s="262"/>
      <c r="J482" s="258"/>
      <c r="K482" s="258"/>
      <c r="L482" s="263"/>
      <c r="M482" s="264"/>
      <c r="N482" s="265"/>
      <c r="O482" s="265"/>
      <c r="P482" s="265"/>
      <c r="Q482" s="265"/>
      <c r="R482" s="265"/>
      <c r="S482" s="265"/>
      <c r="T482" s="266"/>
      <c r="AT482" s="267" t="s">
        <v>176</v>
      </c>
      <c r="AU482" s="267" t="s">
        <v>85</v>
      </c>
      <c r="AV482" s="14" t="s">
        <v>172</v>
      </c>
      <c r="AW482" s="14" t="s">
        <v>37</v>
      </c>
      <c r="AX482" s="14" t="s">
        <v>83</v>
      </c>
      <c r="AY482" s="267" t="s">
        <v>165</v>
      </c>
    </row>
    <row r="483" s="1" customFormat="1" ht="16.5" customHeight="1">
      <c r="B483" s="39"/>
      <c r="C483" s="220" t="s">
        <v>1370</v>
      </c>
      <c r="D483" s="220" t="s">
        <v>167</v>
      </c>
      <c r="E483" s="221" t="s">
        <v>632</v>
      </c>
      <c r="F483" s="222" t="s">
        <v>633</v>
      </c>
      <c r="G483" s="223" t="s">
        <v>271</v>
      </c>
      <c r="H483" s="224">
        <v>1316.28</v>
      </c>
      <c r="I483" s="225"/>
      <c r="J483" s="226">
        <f>ROUND(I483*H483,2)</f>
        <v>0</v>
      </c>
      <c r="K483" s="222" t="s">
        <v>171</v>
      </c>
      <c r="L483" s="44"/>
      <c r="M483" s="227" t="s">
        <v>19</v>
      </c>
      <c r="N483" s="228" t="s">
        <v>47</v>
      </c>
      <c r="O483" s="84"/>
      <c r="P483" s="229">
        <f>O483*H483</f>
        <v>0</v>
      </c>
      <c r="Q483" s="229">
        <v>0</v>
      </c>
      <c r="R483" s="229">
        <f>Q483*H483</f>
        <v>0</v>
      </c>
      <c r="S483" s="229">
        <v>0</v>
      </c>
      <c r="T483" s="230">
        <f>S483*H483</f>
        <v>0</v>
      </c>
      <c r="AR483" s="231" t="s">
        <v>172</v>
      </c>
      <c r="AT483" s="231" t="s">
        <v>167</v>
      </c>
      <c r="AU483" s="231" t="s">
        <v>85</v>
      </c>
      <c r="AY483" s="18" t="s">
        <v>165</v>
      </c>
      <c r="BE483" s="232">
        <f>IF(N483="základní",J483,0)</f>
        <v>0</v>
      </c>
      <c r="BF483" s="232">
        <f>IF(N483="snížená",J483,0)</f>
        <v>0</v>
      </c>
      <c r="BG483" s="232">
        <f>IF(N483="zákl. přenesená",J483,0)</f>
        <v>0</v>
      </c>
      <c r="BH483" s="232">
        <f>IF(N483="sníž. přenesená",J483,0)</f>
        <v>0</v>
      </c>
      <c r="BI483" s="232">
        <f>IF(N483="nulová",J483,0)</f>
        <v>0</v>
      </c>
      <c r="BJ483" s="18" t="s">
        <v>83</v>
      </c>
      <c r="BK483" s="232">
        <f>ROUND(I483*H483,2)</f>
        <v>0</v>
      </c>
      <c r="BL483" s="18" t="s">
        <v>172</v>
      </c>
      <c r="BM483" s="231" t="s">
        <v>1371</v>
      </c>
    </row>
    <row r="484" s="1" customFormat="1">
      <c r="B484" s="39"/>
      <c r="C484" s="40"/>
      <c r="D484" s="233" t="s">
        <v>174</v>
      </c>
      <c r="E484" s="40"/>
      <c r="F484" s="234" t="s">
        <v>635</v>
      </c>
      <c r="G484" s="40"/>
      <c r="H484" s="40"/>
      <c r="I484" s="146"/>
      <c r="J484" s="40"/>
      <c r="K484" s="40"/>
      <c r="L484" s="44"/>
      <c r="M484" s="235"/>
      <c r="N484" s="84"/>
      <c r="O484" s="84"/>
      <c r="P484" s="84"/>
      <c r="Q484" s="84"/>
      <c r="R484" s="84"/>
      <c r="S484" s="84"/>
      <c r="T484" s="85"/>
      <c r="AT484" s="18" t="s">
        <v>174</v>
      </c>
      <c r="AU484" s="18" t="s">
        <v>85</v>
      </c>
    </row>
    <row r="485" s="12" customFormat="1">
      <c r="B485" s="236"/>
      <c r="C485" s="237"/>
      <c r="D485" s="233" t="s">
        <v>176</v>
      </c>
      <c r="E485" s="238" t="s">
        <v>19</v>
      </c>
      <c r="F485" s="239" t="s">
        <v>617</v>
      </c>
      <c r="G485" s="237"/>
      <c r="H485" s="238" t="s">
        <v>19</v>
      </c>
      <c r="I485" s="240"/>
      <c r="J485" s="237"/>
      <c r="K485" s="237"/>
      <c r="L485" s="241"/>
      <c r="M485" s="242"/>
      <c r="N485" s="243"/>
      <c r="O485" s="243"/>
      <c r="P485" s="243"/>
      <c r="Q485" s="243"/>
      <c r="R485" s="243"/>
      <c r="S485" s="243"/>
      <c r="T485" s="244"/>
      <c r="AT485" s="245" t="s">
        <v>176</v>
      </c>
      <c r="AU485" s="245" t="s">
        <v>85</v>
      </c>
      <c r="AV485" s="12" t="s">
        <v>83</v>
      </c>
      <c r="AW485" s="12" t="s">
        <v>37</v>
      </c>
      <c r="AX485" s="12" t="s">
        <v>76</v>
      </c>
      <c r="AY485" s="245" t="s">
        <v>165</v>
      </c>
    </row>
    <row r="486" s="13" customFormat="1">
      <c r="B486" s="246"/>
      <c r="C486" s="247"/>
      <c r="D486" s="233" t="s">
        <v>176</v>
      </c>
      <c r="E486" s="248" t="s">
        <v>19</v>
      </c>
      <c r="F486" s="249" t="s">
        <v>1372</v>
      </c>
      <c r="G486" s="247"/>
      <c r="H486" s="250">
        <v>1316.28</v>
      </c>
      <c r="I486" s="251"/>
      <c r="J486" s="247"/>
      <c r="K486" s="247"/>
      <c r="L486" s="252"/>
      <c r="M486" s="253"/>
      <c r="N486" s="254"/>
      <c r="O486" s="254"/>
      <c r="P486" s="254"/>
      <c r="Q486" s="254"/>
      <c r="R486" s="254"/>
      <c r="S486" s="254"/>
      <c r="T486" s="255"/>
      <c r="AT486" s="256" t="s">
        <v>176</v>
      </c>
      <c r="AU486" s="256" t="s">
        <v>85</v>
      </c>
      <c r="AV486" s="13" t="s">
        <v>85</v>
      </c>
      <c r="AW486" s="13" t="s">
        <v>37</v>
      </c>
      <c r="AX486" s="13" t="s">
        <v>76</v>
      </c>
      <c r="AY486" s="256" t="s">
        <v>165</v>
      </c>
    </row>
    <row r="487" s="14" customFormat="1">
      <c r="B487" s="257"/>
      <c r="C487" s="258"/>
      <c r="D487" s="233" t="s">
        <v>176</v>
      </c>
      <c r="E487" s="259" t="s">
        <v>19</v>
      </c>
      <c r="F487" s="260" t="s">
        <v>181</v>
      </c>
      <c r="G487" s="258"/>
      <c r="H487" s="261">
        <v>1316.28</v>
      </c>
      <c r="I487" s="262"/>
      <c r="J487" s="258"/>
      <c r="K487" s="258"/>
      <c r="L487" s="263"/>
      <c r="M487" s="264"/>
      <c r="N487" s="265"/>
      <c r="O487" s="265"/>
      <c r="P487" s="265"/>
      <c r="Q487" s="265"/>
      <c r="R487" s="265"/>
      <c r="S487" s="265"/>
      <c r="T487" s="266"/>
      <c r="AT487" s="267" t="s">
        <v>176</v>
      </c>
      <c r="AU487" s="267" t="s">
        <v>85</v>
      </c>
      <c r="AV487" s="14" t="s">
        <v>172</v>
      </c>
      <c r="AW487" s="14" t="s">
        <v>37</v>
      </c>
      <c r="AX487" s="14" t="s">
        <v>83</v>
      </c>
      <c r="AY487" s="267" t="s">
        <v>165</v>
      </c>
    </row>
    <row r="488" s="1" customFormat="1" ht="16.5" customHeight="1">
      <c r="B488" s="39"/>
      <c r="C488" s="220" t="s">
        <v>1373</v>
      </c>
      <c r="D488" s="220" t="s">
        <v>167</v>
      </c>
      <c r="E488" s="221" t="s">
        <v>638</v>
      </c>
      <c r="F488" s="222" t="s">
        <v>639</v>
      </c>
      <c r="G488" s="223" t="s">
        <v>271</v>
      </c>
      <c r="H488" s="224">
        <v>188.03999999999999</v>
      </c>
      <c r="I488" s="225"/>
      <c r="J488" s="226">
        <f>ROUND(I488*H488,2)</f>
        <v>0</v>
      </c>
      <c r="K488" s="222" t="s">
        <v>171</v>
      </c>
      <c r="L488" s="44"/>
      <c r="M488" s="227" t="s">
        <v>19</v>
      </c>
      <c r="N488" s="228" t="s">
        <v>47</v>
      </c>
      <c r="O488" s="84"/>
      <c r="P488" s="229">
        <f>O488*H488</f>
        <v>0</v>
      </c>
      <c r="Q488" s="229">
        <v>0</v>
      </c>
      <c r="R488" s="229">
        <f>Q488*H488</f>
        <v>0</v>
      </c>
      <c r="S488" s="229">
        <v>0</v>
      </c>
      <c r="T488" s="230">
        <f>S488*H488</f>
        <v>0</v>
      </c>
      <c r="AR488" s="231" t="s">
        <v>172</v>
      </c>
      <c r="AT488" s="231" t="s">
        <v>167</v>
      </c>
      <c r="AU488" s="231" t="s">
        <v>85</v>
      </c>
      <c r="AY488" s="18" t="s">
        <v>165</v>
      </c>
      <c r="BE488" s="232">
        <f>IF(N488="základní",J488,0)</f>
        <v>0</v>
      </c>
      <c r="BF488" s="232">
        <f>IF(N488="snížená",J488,0)</f>
        <v>0</v>
      </c>
      <c r="BG488" s="232">
        <f>IF(N488="zákl. přenesená",J488,0)</f>
        <v>0</v>
      </c>
      <c r="BH488" s="232">
        <f>IF(N488="sníž. přenesená",J488,0)</f>
        <v>0</v>
      </c>
      <c r="BI488" s="232">
        <f>IF(N488="nulová",J488,0)</f>
        <v>0</v>
      </c>
      <c r="BJ488" s="18" t="s">
        <v>83</v>
      </c>
      <c r="BK488" s="232">
        <f>ROUND(I488*H488,2)</f>
        <v>0</v>
      </c>
      <c r="BL488" s="18" t="s">
        <v>172</v>
      </c>
      <c r="BM488" s="231" t="s">
        <v>1374</v>
      </c>
    </row>
    <row r="489" s="1" customFormat="1">
      <c r="B489" s="39"/>
      <c r="C489" s="40"/>
      <c r="D489" s="233" t="s">
        <v>174</v>
      </c>
      <c r="E489" s="40"/>
      <c r="F489" s="234" t="s">
        <v>641</v>
      </c>
      <c r="G489" s="40"/>
      <c r="H489" s="40"/>
      <c r="I489" s="146"/>
      <c r="J489" s="40"/>
      <c r="K489" s="40"/>
      <c r="L489" s="44"/>
      <c r="M489" s="235"/>
      <c r="N489" s="84"/>
      <c r="O489" s="84"/>
      <c r="P489" s="84"/>
      <c r="Q489" s="84"/>
      <c r="R489" s="84"/>
      <c r="S489" s="84"/>
      <c r="T489" s="85"/>
      <c r="AT489" s="18" t="s">
        <v>174</v>
      </c>
      <c r="AU489" s="18" t="s">
        <v>85</v>
      </c>
    </row>
    <row r="490" s="12" customFormat="1">
      <c r="B490" s="236"/>
      <c r="C490" s="237"/>
      <c r="D490" s="233" t="s">
        <v>176</v>
      </c>
      <c r="E490" s="238" t="s">
        <v>19</v>
      </c>
      <c r="F490" s="239" t="s">
        <v>642</v>
      </c>
      <c r="G490" s="237"/>
      <c r="H490" s="238" t="s">
        <v>19</v>
      </c>
      <c r="I490" s="240"/>
      <c r="J490" s="237"/>
      <c r="K490" s="237"/>
      <c r="L490" s="241"/>
      <c r="M490" s="242"/>
      <c r="N490" s="243"/>
      <c r="O490" s="243"/>
      <c r="P490" s="243"/>
      <c r="Q490" s="243"/>
      <c r="R490" s="243"/>
      <c r="S490" s="243"/>
      <c r="T490" s="244"/>
      <c r="AT490" s="245" t="s">
        <v>176</v>
      </c>
      <c r="AU490" s="245" t="s">
        <v>85</v>
      </c>
      <c r="AV490" s="12" t="s">
        <v>83</v>
      </c>
      <c r="AW490" s="12" t="s">
        <v>37</v>
      </c>
      <c r="AX490" s="12" t="s">
        <v>76</v>
      </c>
      <c r="AY490" s="245" t="s">
        <v>165</v>
      </c>
    </row>
    <row r="491" s="13" customFormat="1">
      <c r="B491" s="246"/>
      <c r="C491" s="247"/>
      <c r="D491" s="233" t="s">
        <v>176</v>
      </c>
      <c r="E491" s="248" t="s">
        <v>19</v>
      </c>
      <c r="F491" s="249" t="s">
        <v>1375</v>
      </c>
      <c r="G491" s="247"/>
      <c r="H491" s="250">
        <v>188.03999999999999</v>
      </c>
      <c r="I491" s="251"/>
      <c r="J491" s="247"/>
      <c r="K491" s="247"/>
      <c r="L491" s="252"/>
      <c r="M491" s="253"/>
      <c r="N491" s="254"/>
      <c r="O491" s="254"/>
      <c r="P491" s="254"/>
      <c r="Q491" s="254"/>
      <c r="R491" s="254"/>
      <c r="S491" s="254"/>
      <c r="T491" s="255"/>
      <c r="AT491" s="256" t="s">
        <v>176</v>
      </c>
      <c r="AU491" s="256" t="s">
        <v>85</v>
      </c>
      <c r="AV491" s="13" t="s">
        <v>85</v>
      </c>
      <c r="AW491" s="13" t="s">
        <v>37</v>
      </c>
      <c r="AX491" s="13" t="s">
        <v>76</v>
      </c>
      <c r="AY491" s="256" t="s">
        <v>165</v>
      </c>
    </row>
    <row r="492" s="14" customFormat="1">
      <c r="B492" s="257"/>
      <c r="C492" s="258"/>
      <c r="D492" s="233" t="s">
        <v>176</v>
      </c>
      <c r="E492" s="259" t="s">
        <v>19</v>
      </c>
      <c r="F492" s="260" t="s">
        <v>181</v>
      </c>
      <c r="G492" s="258"/>
      <c r="H492" s="261">
        <v>188.03999999999999</v>
      </c>
      <c r="I492" s="262"/>
      <c r="J492" s="258"/>
      <c r="K492" s="258"/>
      <c r="L492" s="263"/>
      <c r="M492" s="264"/>
      <c r="N492" s="265"/>
      <c r="O492" s="265"/>
      <c r="P492" s="265"/>
      <c r="Q492" s="265"/>
      <c r="R492" s="265"/>
      <c r="S492" s="265"/>
      <c r="T492" s="266"/>
      <c r="AT492" s="267" t="s">
        <v>176</v>
      </c>
      <c r="AU492" s="267" t="s">
        <v>85</v>
      </c>
      <c r="AV492" s="14" t="s">
        <v>172</v>
      </c>
      <c r="AW492" s="14" t="s">
        <v>37</v>
      </c>
      <c r="AX492" s="14" t="s">
        <v>83</v>
      </c>
      <c r="AY492" s="267" t="s">
        <v>165</v>
      </c>
    </row>
    <row r="493" s="1" customFormat="1" ht="16.5" customHeight="1">
      <c r="B493" s="39"/>
      <c r="C493" s="220" t="s">
        <v>1376</v>
      </c>
      <c r="D493" s="220" t="s">
        <v>167</v>
      </c>
      <c r="E493" s="221" t="s">
        <v>960</v>
      </c>
      <c r="F493" s="222" t="s">
        <v>961</v>
      </c>
      <c r="G493" s="223" t="s">
        <v>271</v>
      </c>
      <c r="H493" s="224">
        <v>355.43000000000001</v>
      </c>
      <c r="I493" s="225"/>
      <c r="J493" s="226">
        <f>ROUND(I493*H493,2)</f>
        <v>0</v>
      </c>
      <c r="K493" s="222" t="s">
        <v>171</v>
      </c>
      <c r="L493" s="44"/>
      <c r="M493" s="227" t="s">
        <v>19</v>
      </c>
      <c r="N493" s="228" t="s">
        <v>47</v>
      </c>
      <c r="O493" s="84"/>
      <c r="P493" s="229">
        <f>O493*H493</f>
        <v>0</v>
      </c>
      <c r="Q493" s="229">
        <v>0</v>
      </c>
      <c r="R493" s="229">
        <f>Q493*H493</f>
        <v>0</v>
      </c>
      <c r="S493" s="229">
        <v>0</v>
      </c>
      <c r="T493" s="230">
        <f>S493*H493</f>
        <v>0</v>
      </c>
      <c r="AR493" s="231" t="s">
        <v>172</v>
      </c>
      <c r="AT493" s="231" t="s">
        <v>167</v>
      </c>
      <c r="AU493" s="231" t="s">
        <v>85</v>
      </c>
      <c r="AY493" s="18" t="s">
        <v>165</v>
      </c>
      <c r="BE493" s="232">
        <f>IF(N493="základní",J493,0)</f>
        <v>0</v>
      </c>
      <c r="BF493" s="232">
        <f>IF(N493="snížená",J493,0)</f>
        <v>0</v>
      </c>
      <c r="BG493" s="232">
        <f>IF(N493="zákl. přenesená",J493,0)</f>
        <v>0</v>
      </c>
      <c r="BH493" s="232">
        <f>IF(N493="sníž. přenesená",J493,0)</f>
        <v>0</v>
      </c>
      <c r="BI493" s="232">
        <f>IF(N493="nulová",J493,0)</f>
        <v>0</v>
      </c>
      <c r="BJ493" s="18" t="s">
        <v>83</v>
      </c>
      <c r="BK493" s="232">
        <f>ROUND(I493*H493,2)</f>
        <v>0</v>
      </c>
      <c r="BL493" s="18" t="s">
        <v>172</v>
      </c>
      <c r="BM493" s="231" t="s">
        <v>1377</v>
      </c>
    </row>
    <row r="494" s="1" customFormat="1">
      <c r="B494" s="39"/>
      <c r="C494" s="40"/>
      <c r="D494" s="233" t="s">
        <v>174</v>
      </c>
      <c r="E494" s="40"/>
      <c r="F494" s="234" t="s">
        <v>278</v>
      </c>
      <c r="G494" s="40"/>
      <c r="H494" s="40"/>
      <c r="I494" s="146"/>
      <c r="J494" s="40"/>
      <c r="K494" s="40"/>
      <c r="L494" s="44"/>
      <c r="M494" s="235"/>
      <c r="N494" s="84"/>
      <c r="O494" s="84"/>
      <c r="P494" s="84"/>
      <c r="Q494" s="84"/>
      <c r="R494" s="84"/>
      <c r="S494" s="84"/>
      <c r="T494" s="85"/>
      <c r="AT494" s="18" t="s">
        <v>174</v>
      </c>
      <c r="AU494" s="18" t="s">
        <v>85</v>
      </c>
    </row>
    <row r="495" s="13" customFormat="1">
      <c r="B495" s="246"/>
      <c r="C495" s="247"/>
      <c r="D495" s="233" t="s">
        <v>176</v>
      </c>
      <c r="E495" s="248" t="s">
        <v>19</v>
      </c>
      <c r="F495" s="249" t="s">
        <v>1378</v>
      </c>
      <c r="G495" s="247"/>
      <c r="H495" s="250">
        <v>355.43000000000001</v>
      </c>
      <c r="I495" s="251"/>
      <c r="J495" s="247"/>
      <c r="K495" s="247"/>
      <c r="L495" s="252"/>
      <c r="M495" s="253"/>
      <c r="N495" s="254"/>
      <c r="O495" s="254"/>
      <c r="P495" s="254"/>
      <c r="Q495" s="254"/>
      <c r="R495" s="254"/>
      <c r="S495" s="254"/>
      <c r="T495" s="255"/>
      <c r="AT495" s="256" t="s">
        <v>176</v>
      </c>
      <c r="AU495" s="256" t="s">
        <v>85</v>
      </c>
      <c r="AV495" s="13" t="s">
        <v>85</v>
      </c>
      <c r="AW495" s="13" t="s">
        <v>37</v>
      </c>
      <c r="AX495" s="13" t="s">
        <v>76</v>
      </c>
      <c r="AY495" s="256" t="s">
        <v>165</v>
      </c>
    </row>
    <row r="496" s="14" customFormat="1">
      <c r="B496" s="257"/>
      <c r="C496" s="258"/>
      <c r="D496" s="233" t="s">
        <v>176</v>
      </c>
      <c r="E496" s="259" t="s">
        <v>19</v>
      </c>
      <c r="F496" s="260" t="s">
        <v>181</v>
      </c>
      <c r="G496" s="258"/>
      <c r="H496" s="261">
        <v>355.43000000000001</v>
      </c>
      <c r="I496" s="262"/>
      <c r="J496" s="258"/>
      <c r="K496" s="258"/>
      <c r="L496" s="263"/>
      <c r="M496" s="264"/>
      <c r="N496" s="265"/>
      <c r="O496" s="265"/>
      <c r="P496" s="265"/>
      <c r="Q496" s="265"/>
      <c r="R496" s="265"/>
      <c r="S496" s="265"/>
      <c r="T496" s="266"/>
      <c r="AT496" s="267" t="s">
        <v>176</v>
      </c>
      <c r="AU496" s="267" t="s">
        <v>85</v>
      </c>
      <c r="AV496" s="14" t="s">
        <v>172</v>
      </c>
      <c r="AW496" s="14" t="s">
        <v>37</v>
      </c>
      <c r="AX496" s="14" t="s">
        <v>83</v>
      </c>
      <c r="AY496" s="267" t="s">
        <v>165</v>
      </c>
    </row>
    <row r="497" s="11" customFormat="1" ht="22.8" customHeight="1">
      <c r="B497" s="204"/>
      <c r="C497" s="205"/>
      <c r="D497" s="206" t="s">
        <v>75</v>
      </c>
      <c r="E497" s="218" t="s">
        <v>644</v>
      </c>
      <c r="F497" s="218" t="s">
        <v>645</v>
      </c>
      <c r="G497" s="205"/>
      <c r="H497" s="205"/>
      <c r="I497" s="208"/>
      <c r="J497" s="219">
        <f>BK497</f>
        <v>0</v>
      </c>
      <c r="K497" s="205"/>
      <c r="L497" s="210"/>
      <c r="M497" s="211"/>
      <c r="N497" s="212"/>
      <c r="O497" s="212"/>
      <c r="P497" s="213">
        <f>SUM(P498:P499)</f>
        <v>0</v>
      </c>
      <c r="Q497" s="212"/>
      <c r="R497" s="213">
        <f>SUM(R498:R499)</f>
        <v>0</v>
      </c>
      <c r="S497" s="212"/>
      <c r="T497" s="214">
        <f>SUM(T498:T499)</f>
        <v>0</v>
      </c>
      <c r="AR497" s="215" t="s">
        <v>83</v>
      </c>
      <c r="AT497" s="216" t="s">
        <v>75</v>
      </c>
      <c r="AU497" s="216" t="s">
        <v>83</v>
      </c>
      <c r="AY497" s="215" t="s">
        <v>165</v>
      </c>
      <c r="BK497" s="217">
        <f>SUM(BK498:BK499)</f>
        <v>0</v>
      </c>
    </row>
    <row r="498" s="1" customFormat="1" ht="16.5" customHeight="1">
      <c r="B498" s="39"/>
      <c r="C498" s="220" t="s">
        <v>1379</v>
      </c>
      <c r="D498" s="220" t="s">
        <v>167</v>
      </c>
      <c r="E498" s="221" t="s">
        <v>965</v>
      </c>
      <c r="F498" s="222" t="s">
        <v>966</v>
      </c>
      <c r="G498" s="223" t="s">
        <v>271</v>
      </c>
      <c r="H498" s="224">
        <v>430.11599999999999</v>
      </c>
      <c r="I498" s="225"/>
      <c r="J498" s="226">
        <f>ROUND(I498*H498,2)</f>
        <v>0</v>
      </c>
      <c r="K498" s="222" t="s">
        <v>171</v>
      </c>
      <c r="L498" s="44"/>
      <c r="M498" s="227" t="s">
        <v>19</v>
      </c>
      <c r="N498" s="228" t="s">
        <v>47</v>
      </c>
      <c r="O498" s="84"/>
      <c r="P498" s="229">
        <f>O498*H498</f>
        <v>0</v>
      </c>
      <c r="Q498" s="229">
        <v>0</v>
      </c>
      <c r="R498" s="229">
        <f>Q498*H498</f>
        <v>0</v>
      </c>
      <c r="S498" s="229">
        <v>0</v>
      </c>
      <c r="T498" s="230">
        <f>S498*H498</f>
        <v>0</v>
      </c>
      <c r="AR498" s="231" t="s">
        <v>172</v>
      </c>
      <c r="AT498" s="231" t="s">
        <v>167</v>
      </c>
      <c r="AU498" s="231" t="s">
        <v>85</v>
      </c>
      <c r="AY498" s="18" t="s">
        <v>165</v>
      </c>
      <c r="BE498" s="232">
        <f>IF(N498="základní",J498,0)</f>
        <v>0</v>
      </c>
      <c r="BF498" s="232">
        <f>IF(N498="snížená",J498,0)</f>
        <v>0</v>
      </c>
      <c r="BG498" s="232">
        <f>IF(N498="zákl. přenesená",J498,0)</f>
        <v>0</v>
      </c>
      <c r="BH498" s="232">
        <f>IF(N498="sníž. přenesená",J498,0)</f>
        <v>0</v>
      </c>
      <c r="BI498" s="232">
        <f>IF(N498="nulová",J498,0)</f>
        <v>0</v>
      </c>
      <c r="BJ498" s="18" t="s">
        <v>83</v>
      </c>
      <c r="BK498" s="232">
        <f>ROUND(I498*H498,2)</f>
        <v>0</v>
      </c>
      <c r="BL498" s="18" t="s">
        <v>172</v>
      </c>
      <c r="BM498" s="231" t="s">
        <v>1380</v>
      </c>
    </row>
    <row r="499" s="1" customFormat="1">
      <c r="B499" s="39"/>
      <c r="C499" s="40"/>
      <c r="D499" s="233" t="s">
        <v>174</v>
      </c>
      <c r="E499" s="40"/>
      <c r="F499" s="234" t="s">
        <v>968</v>
      </c>
      <c r="G499" s="40"/>
      <c r="H499" s="40"/>
      <c r="I499" s="146"/>
      <c r="J499" s="40"/>
      <c r="K499" s="40"/>
      <c r="L499" s="44"/>
      <c r="M499" s="279"/>
      <c r="N499" s="280"/>
      <c r="O499" s="280"/>
      <c r="P499" s="280"/>
      <c r="Q499" s="280"/>
      <c r="R499" s="280"/>
      <c r="S499" s="280"/>
      <c r="T499" s="281"/>
      <c r="AT499" s="18" t="s">
        <v>174</v>
      </c>
      <c r="AU499" s="18" t="s">
        <v>85</v>
      </c>
    </row>
    <row r="500" s="1" customFormat="1" ht="6.96" customHeight="1">
      <c r="B500" s="59"/>
      <c r="C500" s="60"/>
      <c r="D500" s="60"/>
      <c r="E500" s="60"/>
      <c r="F500" s="60"/>
      <c r="G500" s="60"/>
      <c r="H500" s="60"/>
      <c r="I500" s="171"/>
      <c r="J500" s="60"/>
      <c r="K500" s="60"/>
      <c r="L500" s="44"/>
    </row>
  </sheetData>
  <sheetProtection sheet="1" autoFilter="0" formatColumns="0" formatRows="0" objects="1" scenarios="1" spinCount="100000" saltValue="ySHJ7jHzMFrOQmrTAaAxlzIZs2rEGqe689Zp3Py+U+/bLxQswBx6bMh51XHqK2X3CXSkpSAykzO/ekroGMZn5Q==" hashValue="rw+hCMNW/vsqGFNuOlFTWYBKxpWNnoIFYACk8bn8TIZ+gmyFd44dXHh5jltHw1OlPS7YVHPSgM3RWZDPhyBBkA==" algorithmName="SHA-512" password="CC35"/>
  <autoFilter ref="C93:K49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3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108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85</v>
      </c>
    </row>
    <row r="4" ht="24.96" customHeight="1">
      <c r="B4" s="21"/>
      <c r="D4" s="142" t="s">
        <v>133</v>
      </c>
      <c r="L4" s="21"/>
      <c r="M4" s="143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44" t="s">
        <v>16</v>
      </c>
      <c r="L6" s="21"/>
    </row>
    <row r="7" ht="16.5" customHeight="1">
      <c r="B7" s="21"/>
      <c r="E7" s="145" t="str">
        <f>'Rekapitulace stavby'!K6</f>
        <v>Ulice Školní, Šumperk</v>
      </c>
      <c r="F7" s="144"/>
      <c r="G7" s="144"/>
      <c r="H7" s="144"/>
      <c r="L7" s="21"/>
    </row>
    <row r="8" ht="12" customHeight="1">
      <c r="B8" s="21"/>
      <c r="D8" s="144" t="s">
        <v>134</v>
      </c>
      <c r="L8" s="21"/>
    </row>
    <row r="9" s="1" customFormat="1" ht="16.5" customHeight="1">
      <c r="B9" s="44"/>
      <c r="E9" s="145" t="s">
        <v>1030</v>
      </c>
      <c r="F9" s="1"/>
      <c r="G9" s="1"/>
      <c r="H9" s="1"/>
      <c r="I9" s="146"/>
      <c r="L9" s="44"/>
    </row>
    <row r="10" s="1" customFormat="1" ht="12" customHeight="1">
      <c r="B10" s="44"/>
      <c r="D10" s="144" t="s">
        <v>136</v>
      </c>
      <c r="I10" s="146"/>
      <c r="L10" s="44"/>
    </row>
    <row r="11" s="1" customFormat="1" ht="36.96" customHeight="1">
      <c r="B11" s="44"/>
      <c r="E11" s="147" t="s">
        <v>1381</v>
      </c>
      <c r="F11" s="1"/>
      <c r="G11" s="1"/>
      <c r="H11" s="1"/>
      <c r="I11" s="146"/>
      <c r="L11" s="44"/>
    </row>
    <row r="12" s="1" customFormat="1">
      <c r="B12" s="44"/>
      <c r="I12" s="146"/>
      <c r="L12" s="44"/>
    </row>
    <row r="13" s="1" customFormat="1" ht="12" customHeight="1">
      <c r="B13" s="44"/>
      <c r="D13" s="144" t="s">
        <v>18</v>
      </c>
      <c r="F13" s="133" t="s">
        <v>19</v>
      </c>
      <c r="I13" s="148" t="s">
        <v>20</v>
      </c>
      <c r="J13" s="133" t="s">
        <v>19</v>
      </c>
      <c r="L13" s="44"/>
    </row>
    <row r="14" s="1" customFormat="1" ht="12" customHeight="1">
      <c r="B14" s="44"/>
      <c r="D14" s="144" t="s">
        <v>21</v>
      </c>
      <c r="F14" s="133" t="s">
        <v>22</v>
      </c>
      <c r="I14" s="148" t="s">
        <v>23</v>
      </c>
      <c r="J14" s="149" t="str">
        <f>'Rekapitulace stavby'!AN8</f>
        <v>19. 2. 2019</v>
      </c>
      <c r="L14" s="44"/>
    </row>
    <row r="15" s="1" customFormat="1" ht="10.8" customHeight="1">
      <c r="B15" s="44"/>
      <c r="I15" s="146"/>
      <c r="L15" s="44"/>
    </row>
    <row r="16" s="1" customFormat="1" ht="12" customHeight="1">
      <c r="B16" s="44"/>
      <c r="D16" s="144" t="s">
        <v>25</v>
      </c>
      <c r="I16" s="148" t="s">
        <v>26</v>
      </c>
      <c r="J16" s="133" t="s">
        <v>27</v>
      </c>
      <c r="L16" s="44"/>
    </row>
    <row r="17" s="1" customFormat="1" ht="18" customHeight="1">
      <c r="B17" s="44"/>
      <c r="E17" s="133" t="s">
        <v>28</v>
      </c>
      <c r="I17" s="148" t="s">
        <v>29</v>
      </c>
      <c r="J17" s="133" t="s">
        <v>30</v>
      </c>
      <c r="L17" s="44"/>
    </row>
    <row r="18" s="1" customFormat="1" ht="6.96" customHeight="1">
      <c r="B18" s="44"/>
      <c r="I18" s="146"/>
      <c r="L18" s="44"/>
    </row>
    <row r="19" s="1" customFormat="1" ht="12" customHeight="1">
      <c r="B19" s="44"/>
      <c r="D19" s="144" t="s">
        <v>31</v>
      </c>
      <c r="I19" s="148" t="s">
        <v>26</v>
      </c>
      <c r="J19" s="34" t="str">
        <f>'Rekapitulace stavby'!AN13</f>
        <v>Vyplň údaj</v>
      </c>
      <c r="L19" s="44"/>
    </row>
    <row r="20" s="1" customFormat="1" ht="18" customHeight="1">
      <c r="B20" s="44"/>
      <c r="E20" s="34" t="str">
        <f>'Rekapitulace stavby'!E14</f>
        <v>Vyplň údaj</v>
      </c>
      <c r="F20" s="133"/>
      <c r="G20" s="133"/>
      <c r="H20" s="133"/>
      <c r="I20" s="148" t="s">
        <v>29</v>
      </c>
      <c r="J20" s="34" t="str">
        <f>'Rekapitulace stavby'!AN14</f>
        <v>Vyplň údaj</v>
      </c>
      <c r="L20" s="44"/>
    </row>
    <row r="21" s="1" customFormat="1" ht="6.96" customHeight="1">
      <c r="B21" s="44"/>
      <c r="I21" s="146"/>
      <c r="L21" s="44"/>
    </row>
    <row r="22" s="1" customFormat="1" ht="12" customHeight="1">
      <c r="B22" s="44"/>
      <c r="D22" s="144" t="s">
        <v>33</v>
      </c>
      <c r="I22" s="148" t="s">
        <v>26</v>
      </c>
      <c r="J22" s="133" t="s">
        <v>34</v>
      </c>
      <c r="L22" s="44"/>
    </row>
    <row r="23" s="1" customFormat="1" ht="18" customHeight="1">
      <c r="B23" s="44"/>
      <c r="E23" s="133" t="s">
        <v>35</v>
      </c>
      <c r="I23" s="148" t="s">
        <v>29</v>
      </c>
      <c r="J23" s="133" t="s">
        <v>36</v>
      </c>
      <c r="L23" s="44"/>
    </row>
    <row r="24" s="1" customFormat="1" ht="6.96" customHeight="1">
      <c r="B24" s="44"/>
      <c r="I24" s="146"/>
      <c r="L24" s="44"/>
    </row>
    <row r="25" s="1" customFormat="1" ht="12" customHeight="1">
      <c r="B25" s="44"/>
      <c r="D25" s="144" t="s">
        <v>38</v>
      </c>
      <c r="I25" s="148" t="s">
        <v>26</v>
      </c>
      <c r="J25" s="133" t="s">
        <v>19</v>
      </c>
      <c r="L25" s="44"/>
    </row>
    <row r="26" s="1" customFormat="1" ht="18" customHeight="1">
      <c r="B26" s="44"/>
      <c r="E26" s="133" t="s">
        <v>39</v>
      </c>
      <c r="I26" s="148" t="s">
        <v>29</v>
      </c>
      <c r="J26" s="133" t="s">
        <v>19</v>
      </c>
      <c r="L26" s="44"/>
    </row>
    <row r="27" s="1" customFormat="1" ht="6.96" customHeight="1">
      <c r="B27" s="44"/>
      <c r="I27" s="146"/>
      <c r="L27" s="44"/>
    </row>
    <row r="28" s="1" customFormat="1" ht="12" customHeight="1">
      <c r="B28" s="44"/>
      <c r="D28" s="144" t="s">
        <v>40</v>
      </c>
      <c r="I28" s="146"/>
      <c r="L28" s="44"/>
    </row>
    <row r="29" s="7" customFormat="1" ht="16.5" customHeight="1">
      <c r="B29" s="150"/>
      <c r="E29" s="151" t="s">
        <v>19</v>
      </c>
      <c r="F29" s="151"/>
      <c r="G29" s="151"/>
      <c r="H29" s="151"/>
      <c r="I29" s="152"/>
      <c r="L29" s="150"/>
    </row>
    <row r="30" s="1" customFormat="1" ht="6.96" customHeight="1">
      <c r="B30" s="44"/>
      <c r="I30" s="146"/>
      <c r="L30" s="44"/>
    </row>
    <row r="31" s="1" customFormat="1" ht="6.96" customHeight="1">
      <c r="B31" s="44"/>
      <c r="D31" s="76"/>
      <c r="E31" s="76"/>
      <c r="F31" s="76"/>
      <c r="G31" s="76"/>
      <c r="H31" s="76"/>
      <c r="I31" s="153"/>
      <c r="J31" s="76"/>
      <c r="K31" s="76"/>
      <c r="L31" s="44"/>
    </row>
    <row r="32" s="1" customFormat="1" ht="25.44" customHeight="1">
      <c r="B32" s="44"/>
      <c r="D32" s="154" t="s">
        <v>42</v>
      </c>
      <c r="I32" s="146"/>
      <c r="J32" s="155">
        <f>ROUND(J86, 2)</f>
        <v>0</v>
      </c>
      <c r="L32" s="44"/>
    </row>
    <row r="33" s="1" customFormat="1" ht="6.96" customHeight="1">
      <c r="B33" s="44"/>
      <c r="D33" s="76"/>
      <c r="E33" s="76"/>
      <c r="F33" s="76"/>
      <c r="G33" s="76"/>
      <c r="H33" s="76"/>
      <c r="I33" s="153"/>
      <c r="J33" s="76"/>
      <c r="K33" s="76"/>
      <c r="L33" s="44"/>
    </row>
    <row r="34" s="1" customFormat="1" ht="14.4" customHeight="1">
      <c r="B34" s="44"/>
      <c r="F34" s="156" t="s">
        <v>44</v>
      </c>
      <c r="I34" s="157" t="s">
        <v>43</v>
      </c>
      <c r="J34" s="156" t="s">
        <v>45</v>
      </c>
      <c r="L34" s="44"/>
    </row>
    <row r="35" s="1" customFormat="1" ht="14.4" customHeight="1">
      <c r="B35" s="44"/>
      <c r="D35" s="158" t="s">
        <v>46</v>
      </c>
      <c r="E35" s="144" t="s">
        <v>47</v>
      </c>
      <c r="F35" s="159">
        <f>ROUND((SUM(BE86:BE132)),  2)</f>
        <v>0</v>
      </c>
      <c r="I35" s="160">
        <v>0.20999999999999999</v>
      </c>
      <c r="J35" s="159">
        <f>ROUND(((SUM(BE86:BE132))*I35),  2)</f>
        <v>0</v>
      </c>
      <c r="L35" s="44"/>
    </row>
    <row r="36" s="1" customFormat="1" ht="14.4" customHeight="1">
      <c r="B36" s="44"/>
      <c r="E36" s="144" t="s">
        <v>48</v>
      </c>
      <c r="F36" s="159">
        <f>ROUND((SUM(BF86:BF132)),  2)</f>
        <v>0</v>
      </c>
      <c r="I36" s="160">
        <v>0.14999999999999999</v>
      </c>
      <c r="J36" s="159">
        <f>ROUND(((SUM(BF86:BF132))*I36),  2)</f>
        <v>0</v>
      </c>
      <c r="L36" s="44"/>
    </row>
    <row r="37" hidden="1" s="1" customFormat="1" ht="14.4" customHeight="1">
      <c r="B37" s="44"/>
      <c r="E37" s="144" t="s">
        <v>49</v>
      </c>
      <c r="F37" s="159">
        <f>ROUND((SUM(BG86:BG132)),  2)</f>
        <v>0</v>
      </c>
      <c r="I37" s="160">
        <v>0.20999999999999999</v>
      </c>
      <c r="J37" s="159">
        <f>0</f>
        <v>0</v>
      </c>
      <c r="L37" s="44"/>
    </row>
    <row r="38" hidden="1" s="1" customFormat="1" ht="14.4" customHeight="1">
      <c r="B38" s="44"/>
      <c r="E38" s="144" t="s">
        <v>50</v>
      </c>
      <c r="F38" s="159">
        <f>ROUND((SUM(BH86:BH132)),  2)</f>
        <v>0</v>
      </c>
      <c r="I38" s="160">
        <v>0.14999999999999999</v>
      </c>
      <c r="J38" s="159">
        <f>0</f>
        <v>0</v>
      </c>
      <c r="L38" s="44"/>
    </row>
    <row r="39" hidden="1" s="1" customFormat="1" ht="14.4" customHeight="1">
      <c r="B39" s="44"/>
      <c r="E39" s="144" t="s">
        <v>51</v>
      </c>
      <c r="F39" s="159">
        <f>ROUND((SUM(BI86:BI132)),  2)</f>
        <v>0</v>
      </c>
      <c r="I39" s="160">
        <v>0</v>
      </c>
      <c r="J39" s="159">
        <f>0</f>
        <v>0</v>
      </c>
      <c r="L39" s="44"/>
    </row>
    <row r="40" s="1" customFormat="1" ht="6.96" customHeight="1">
      <c r="B40" s="44"/>
      <c r="I40" s="146"/>
      <c r="L40" s="44"/>
    </row>
    <row r="41" s="1" customFormat="1" ht="25.44" customHeight="1">
      <c r="B41" s="44"/>
      <c r="C41" s="161"/>
      <c r="D41" s="162" t="s">
        <v>52</v>
      </c>
      <c r="E41" s="163"/>
      <c r="F41" s="163"/>
      <c r="G41" s="164" t="s">
        <v>53</v>
      </c>
      <c r="H41" s="165" t="s">
        <v>54</v>
      </c>
      <c r="I41" s="166"/>
      <c r="J41" s="167">
        <f>SUM(J32:J39)</f>
        <v>0</v>
      </c>
      <c r="K41" s="168"/>
      <c r="L41" s="44"/>
    </row>
    <row r="42" s="1" customFormat="1" ht="14.4" customHeight="1">
      <c r="B42" s="169"/>
      <c r="C42" s="170"/>
      <c r="D42" s="170"/>
      <c r="E42" s="170"/>
      <c r="F42" s="170"/>
      <c r="G42" s="170"/>
      <c r="H42" s="170"/>
      <c r="I42" s="171"/>
      <c r="J42" s="170"/>
      <c r="K42" s="170"/>
      <c r="L42" s="44"/>
    </row>
    <row r="46" s="1" customFormat="1" ht="6.96" customHeight="1">
      <c r="B46" s="172"/>
      <c r="C46" s="173"/>
      <c r="D46" s="173"/>
      <c r="E46" s="173"/>
      <c r="F46" s="173"/>
      <c r="G46" s="173"/>
      <c r="H46" s="173"/>
      <c r="I46" s="174"/>
      <c r="J46" s="173"/>
      <c r="K46" s="173"/>
      <c r="L46" s="44"/>
    </row>
    <row r="47" s="1" customFormat="1" ht="24.96" customHeight="1">
      <c r="B47" s="39"/>
      <c r="C47" s="24" t="s">
        <v>138</v>
      </c>
      <c r="D47" s="40"/>
      <c r="E47" s="40"/>
      <c r="F47" s="40"/>
      <c r="G47" s="40"/>
      <c r="H47" s="40"/>
      <c r="I47" s="146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44"/>
    </row>
    <row r="49" s="1" customFormat="1" ht="12" customHeight="1">
      <c r="B49" s="39"/>
      <c r="C49" s="33" t="s">
        <v>16</v>
      </c>
      <c r="D49" s="40"/>
      <c r="E49" s="40"/>
      <c r="F49" s="40"/>
      <c r="G49" s="40"/>
      <c r="H49" s="40"/>
      <c r="I49" s="146"/>
      <c r="J49" s="40"/>
      <c r="K49" s="40"/>
      <c r="L49" s="44"/>
    </row>
    <row r="50" s="1" customFormat="1" ht="16.5" customHeight="1">
      <c r="B50" s="39"/>
      <c r="C50" s="40"/>
      <c r="D50" s="40"/>
      <c r="E50" s="175" t="str">
        <f>E7</f>
        <v>Ulice Školní, Šumperk</v>
      </c>
      <c r="F50" s="33"/>
      <c r="G50" s="33"/>
      <c r="H50" s="33"/>
      <c r="I50" s="146"/>
      <c r="J50" s="40"/>
      <c r="K50" s="40"/>
      <c r="L50" s="44"/>
    </row>
    <row r="51" ht="12" customHeight="1">
      <c r="B51" s="22"/>
      <c r="C51" s="33" t="s">
        <v>134</v>
      </c>
      <c r="D51" s="23"/>
      <c r="E51" s="23"/>
      <c r="F51" s="23"/>
      <c r="G51" s="23"/>
      <c r="H51" s="23"/>
      <c r="I51" s="138"/>
      <c r="J51" s="23"/>
      <c r="K51" s="23"/>
      <c r="L51" s="21"/>
    </row>
    <row r="52" s="1" customFormat="1" ht="16.5" customHeight="1">
      <c r="B52" s="39"/>
      <c r="C52" s="40"/>
      <c r="D52" s="40"/>
      <c r="E52" s="175" t="s">
        <v>1030</v>
      </c>
      <c r="F52" s="40"/>
      <c r="G52" s="40"/>
      <c r="H52" s="40"/>
      <c r="I52" s="146"/>
      <c r="J52" s="40"/>
      <c r="K52" s="40"/>
      <c r="L52" s="44"/>
    </row>
    <row r="53" s="1" customFormat="1" ht="12" customHeight="1">
      <c r="B53" s="39"/>
      <c r="C53" s="33" t="s">
        <v>136</v>
      </c>
      <c r="D53" s="40"/>
      <c r="E53" s="40"/>
      <c r="F53" s="40"/>
      <c r="G53" s="40"/>
      <c r="H53" s="40"/>
      <c r="I53" s="146"/>
      <c r="J53" s="40"/>
      <c r="K53" s="40"/>
      <c r="L53" s="44"/>
    </row>
    <row r="54" s="1" customFormat="1" ht="16.5" customHeight="1">
      <c r="B54" s="39"/>
      <c r="C54" s="40"/>
      <c r="D54" s="40"/>
      <c r="E54" s="69" t="str">
        <f>E11</f>
        <v>901/102 - Vedlejší rozpočtové náklady SO 102</v>
      </c>
      <c r="F54" s="40"/>
      <c r="G54" s="40"/>
      <c r="H54" s="40"/>
      <c r="I54" s="146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44"/>
    </row>
    <row r="56" s="1" customFormat="1" ht="12" customHeight="1">
      <c r="B56" s="39"/>
      <c r="C56" s="33" t="s">
        <v>21</v>
      </c>
      <c r="D56" s="40"/>
      <c r="E56" s="40"/>
      <c r="F56" s="28" t="str">
        <f>F14</f>
        <v xml:space="preserve"> </v>
      </c>
      <c r="G56" s="40"/>
      <c r="H56" s="40"/>
      <c r="I56" s="148" t="s">
        <v>23</v>
      </c>
      <c r="J56" s="72" t="str">
        <f>IF(J14="","",J14)</f>
        <v>19. 2. 2019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44"/>
    </row>
    <row r="58" s="1" customFormat="1" ht="15.15" customHeight="1">
      <c r="B58" s="39"/>
      <c r="C58" s="33" t="s">
        <v>25</v>
      </c>
      <c r="D58" s="40"/>
      <c r="E58" s="40"/>
      <c r="F58" s="28" t="str">
        <f>E17</f>
        <v>Město Šumperk</v>
      </c>
      <c r="G58" s="40"/>
      <c r="H58" s="40"/>
      <c r="I58" s="148" t="s">
        <v>33</v>
      </c>
      <c r="J58" s="37" t="str">
        <f>E23</f>
        <v>PROJEKCE s.r.o.</v>
      </c>
      <c r="K58" s="40"/>
      <c r="L58" s="44"/>
    </row>
    <row r="59" s="1" customFormat="1" ht="27.9" customHeight="1">
      <c r="B59" s="39"/>
      <c r="C59" s="33" t="s">
        <v>31</v>
      </c>
      <c r="D59" s="40"/>
      <c r="E59" s="40"/>
      <c r="F59" s="28" t="str">
        <f>IF(E20="","",E20)</f>
        <v>Vyplň údaj</v>
      </c>
      <c r="G59" s="40"/>
      <c r="H59" s="40"/>
      <c r="I59" s="148" t="s">
        <v>38</v>
      </c>
      <c r="J59" s="37" t="str">
        <f>E26</f>
        <v>Petr Slezák, CS ÚRS 2019 01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44"/>
    </row>
    <row r="61" s="1" customFormat="1" ht="29.28" customHeight="1">
      <c r="B61" s="39"/>
      <c r="C61" s="176" t="s">
        <v>139</v>
      </c>
      <c r="D61" s="177"/>
      <c r="E61" s="177"/>
      <c r="F61" s="177"/>
      <c r="G61" s="177"/>
      <c r="H61" s="177"/>
      <c r="I61" s="178"/>
      <c r="J61" s="179" t="s">
        <v>140</v>
      </c>
      <c r="K61" s="177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44"/>
    </row>
    <row r="63" s="1" customFormat="1" ht="22.8" customHeight="1">
      <c r="B63" s="39"/>
      <c r="C63" s="180" t="s">
        <v>74</v>
      </c>
      <c r="D63" s="40"/>
      <c r="E63" s="40"/>
      <c r="F63" s="40"/>
      <c r="G63" s="40"/>
      <c r="H63" s="40"/>
      <c r="I63" s="146"/>
      <c r="J63" s="102">
        <f>J86</f>
        <v>0</v>
      </c>
      <c r="K63" s="40"/>
      <c r="L63" s="44"/>
      <c r="AU63" s="18" t="s">
        <v>141</v>
      </c>
    </row>
    <row r="64" s="8" customFormat="1" ht="24.96" customHeight="1">
      <c r="B64" s="181"/>
      <c r="C64" s="182"/>
      <c r="D64" s="183" t="s">
        <v>970</v>
      </c>
      <c r="E64" s="184"/>
      <c r="F64" s="184"/>
      <c r="G64" s="184"/>
      <c r="H64" s="184"/>
      <c r="I64" s="185"/>
      <c r="J64" s="186">
        <f>J87</f>
        <v>0</v>
      </c>
      <c r="K64" s="182"/>
      <c r="L64" s="187"/>
    </row>
    <row r="65" s="1" customFormat="1" ht="21.84" customHeight="1">
      <c r="B65" s="39"/>
      <c r="C65" s="40"/>
      <c r="D65" s="40"/>
      <c r="E65" s="40"/>
      <c r="F65" s="40"/>
      <c r="G65" s="40"/>
      <c r="H65" s="40"/>
      <c r="I65" s="146"/>
      <c r="J65" s="40"/>
      <c r="K65" s="40"/>
      <c r="L65" s="44"/>
    </row>
    <row r="66" s="1" customFormat="1" ht="6.96" customHeight="1">
      <c r="B66" s="59"/>
      <c r="C66" s="60"/>
      <c r="D66" s="60"/>
      <c r="E66" s="60"/>
      <c r="F66" s="60"/>
      <c r="G66" s="60"/>
      <c r="H66" s="60"/>
      <c r="I66" s="171"/>
      <c r="J66" s="60"/>
      <c r="K66" s="60"/>
      <c r="L66" s="44"/>
    </row>
    <row r="70" s="1" customFormat="1" ht="6.96" customHeight="1">
      <c r="B70" s="61"/>
      <c r="C70" s="62"/>
      <c r="D70" s="62"/>
      <c r="E70" s="62"/>
      <c r="F70" s="62"/>
      <c r="G70" s="62"/>
      <c r="H70" s="62"/>
      <c r="I70" s="174"/>
      <c r="J70" s="62"/>
      <c r="K70" s="62"/>
      <c r="L70" s="44"/>
    </row>
    <row r="71" s="1" customFormat="1" ht="24.96" customHeight="1">
      <c r="B71" s="39"/>
      <c r="C71" s="24" t="s">
        <v>150</v>
      </c>
      <c r="D71" s="40"/>
      <c r="E71" s="40"/>
      <c r="F71" s="40"/>
      <c r="G71" s="40"/>
      <c r="H71" s="40"/>
      <c r="I71" s="146"/>
      <c r="J71" s="40"/>
      <c r="K71" s="40"/>
      <c r="L71" s="44"/>
    </row>
    <row r="72" s="1" customFormat="1" ht="6.96" customHeight="1">
      <c r="B72" s="39"/>
      <c r="C72" s="40"/>
      <c r="D72" s="40"/>
      <c r="E72" s="40"/>
      <c r="F72" s="40"/>
      <c r="G72" s="40"/>
      <c r="H72" s="40"/>
      <c r="I72" s="146"/>
      <c r="J72" s="40"/>
      <c r="K72" s="40"/>
      <c r="L72" s="44"/>
    </row>
    <row r="73" s="1" customFormat="1" ht="12" customHeight="1">
      <c r="B73" s="39"/>
      <c r="C73" s="33" t="s">
        <v>16</v>
      </c>
      <c r="D73" s="40"/>
      <c r="E73" s="40"/>
      <c r="F73" s="40"/>
      <c r="G73" s="40"/>
      <c r="H73" s="40"/>
      <c r="I73" s="146"/>
      <c r="J73" s="40"/>
      <c r="K73" s="40"/>
      <c r="L73" s="44"/>
    </row>
    <row r="74" s="1" customFormat="1" ht="16.5" customHeight="1">
      <c r="B74" s="39"/>
      <c r="C74" s="40"/>
      <c r="D74" s="40"/>
      <c r="E74" s="175" t="str">
        <f>E7</f>
        <v>Ulice Školní, Šumperk</v>
      </c>
      <c r="F74" s="33"/>
      <c r="G74" s="33"/>
      <c r="H74" s="33"/>
      <c r="I74" s="146"/>
      <c r="J74" s="40"/>
      <c r="K74" s="40"/>
      <c r="L74" s="44"/>
    </row>
    <row r="75" ht="12" customHeight="1">
      <c r="B75" s="22"/>
      <c r="C75" s="33" t="s">
        <v>134</v>
      </c>
      <c r="D75" s="23"/>
      <c r="E75" s="23"/>
      <c r="F75" s="23"/>
      <c r="G75" s="23"/>
      <c r="H75" s="23"/>
      <c r="I75" s="138"/>
      <c r="J75" s="23"/>
      <c r="K75" s="23"/>
      <c r="L75" s="21"/>
    </row>
    <row r="76" s="1" customFormat="1" ht="16.5" customHeight="1">
      <c r="B76" s="39"/>
      <c r="C76" s="40"/>
      <c r="D76" s="40"/>
      <c r="E76" s="175" t="s">
        <v>1030</v>
      </c>
      <c r="F76" s="40"/>
      <c r="G76" s="40"/>
      <c r="H76" s="40"/>
      <c r="I76" s="146"/>
      <c r="J76" s="40"/>
      <c r="K76" s="40"/>
      <c r="L76" s="44"/>
    </row>
    <row r="77" s="1" customFormat="1" ht="12" customHeight="1">
      <c r="B77" s="39"/>
      <c r="C77" s="33" t="s">
        <v>136</v>
      </c>
      <c r="D77" s="40"/>
      <c r="E77" s="40"/>
      <c r="F77" s="40"/>
      <c r="G77" s="40"/>
      <c r="H77" s="40"/>
      <c r="I77" s="146"/>
      <c r="J77" s="40"/>
      <c r="K77" s="40"/>
      <c r="L77" s="44"/>
    </row>
    <row r="78" s="1" customFormat="1" ht="16.5" customHeight="1">
      <c r="B78" s="39"/>
      <c r="C78" s="40"/>
      <c r="D78" s="40"/>
      <c r="E78" s="69" t="str">
        <f>E11</f>
        <v>901/102 - Vedlejší rozpočtové náklady SO 102</v>
      </c>
      <c r="F78" s="40"/>
      <c r="G78" s="40"/>
      <c r="H78" s="40"/>
      <c r="I78" s="146"/>
      <c r="J78" s="40"/>
      <c r="K78" s="40"/>
      <c r="L78" s="44"/>
    </row>
    <row r="79" s="1" customFormat="1" ht="6.96" customHeight="1">
      <c r="B79" s="39"/>
      <c r="C79" s="40"/>
      <c r="D79" s="40"/>
      <c r="E79" s="40"/>
      <c r="F79" s="40"/>
      <c r="G79" s="40"/>
      <c r="H79" s="40"/>
      <c r="I79" s="146"/>
      <c r="J79" s="40"/>
      <c r="K79" s="40"/>
      <c r="L79" s="44"/>
    </row>
    <row r="80" s="1" customFormat="1" ht="12" customHeight="1">
      <c r="B80" s="39"/>
      <c r="C80" s="33" t="s">
        <v>21</v>
      </c>
      <c r="D80" s="40"/>
      <c r="E80" s="40"/>
      <c r="F80" s="28" t="str">
        <f>F14</f>
        <v xml:space="preserve"> </v>
      </c>
      <c r="G80" s="40"/>
      <c r="H80" s="40"/>
      <c r="I80" s="148" t="s">
        <v>23</v>
      </c>
      <c r="J80" s="72" t="str">
        <f>IF(J14="","",J14)</f>
        <v>19. 2. 2019</v>
      </c>
      <c r="K80" s="40"/>
      <c r="L80" s="44"/>
    </row>
    <row r="81" s="1" customFormat="1" ht="6.96" customHeight="1">
      <c r="B81" s="39"/>
      <c r="C81" s="40"/>
      <c r="D81" s="40"/>
      <c r="E81" s="40"/>
      <c r="F81" s="40"/>
      <c r="G81" s="40"/>
      <c r="H81" s="40"/>
      <c r="I81" s="146"/>
      <c r="J81" s="40"/>
      <c r="K81" s="40"/>
      <c r="L81" s="44"/>
    </row>
    <row r="82" s="1" customFormat="1" ht="15.15" customHeight="1">
      <c r="B82" s="39"/>
      <c r="C82" s="33" t="s">
        <v>25</v>
      </c>
      <c r="D82" s="40"/>
      <c r="E82" s="40"/>
      <c r="F82" s="28" t="str">
        <f>E17</f>
        <v>Město Šumperk</v>
      </c>
      <c r="G82" s="40"/>
      <c r="H82" s="40"/>
      <c r="I82" s="148" t="s">
        <v>33</v>
      </c>
      <c r="J82" s="37" t="str">
        <f>E23</f>
        <v>PROJEKCE s.r.o.</v>
      </c>
      <c r="K82" s="40"/>
      <c r="L82" s="44"/>
    </row>
    <row r="83" s="1" customFormat="1" ht="27.9" customHeight="1">
      <c r="B83" s="39"/>
      <c r="C83" s="33" t="s">
        <v>31</v>
      </c>
      <c r="D83" s="40"/>
      <c r="E83" s="40"/>
      <c r="F83" s="28" t="str">
        <f>IF(E20="","",E20)</f>
        <v>Vyplň údaj</v>
      </c>
      <c r="G83" s="40"/>
      <c r="H83" s="40"/>
      <c r="I83" s="148" t="s">
        <v>38</v>
      </c>
      <c r="J83" s="37" t="str">
        <f>E26</f>
        <v>Petr Slezák, CS ÚRS 2019 01</v>
      </c>
      <c r="K83" s="40"/>
      <c r="L83" s="44"/>
    </row>
    <row r="84" s="1" customFormat="1" ht="10.32" customHeight="1">
      <c r="B84" s="39"/>
      <c r="C84" s="40"/>
      <c r="D84" s="40"/>
      <c r="E84" s="40"/>
      <c r="F84" s="40"/>
      <c r="G84" s="40"/>
      <c r="H84" s="40"/>
      <c r="I84" s="146"/>
      <c r="J84" s="40"/>
      <c r="K84" s="40"/>
      <c r="L84" s="44"/>
    </row>
    <row r="85" s="10" customFormat="1" ht="29.28" customHeight="1">
      <c r="B85" s="194"/>
      <c r="C85" s="195" t="s">
        <v>151</v>
      </c>
      <c r="D85" s="196" t="s">
        <v>61</v>
      </c>
      <c r="E85" s="196" t="s">
        <v>57</v>
      </c>
      <c r="F85" s="196" t="s">
        <v>58</v>
      </c>
      <c r="G85" s="196" t="s">
        <v>152</v>
      </c>
      <c r="H85" s="196" t="s">
        <v>153</v>
      </c>
      <c r="I85" s="197" t="s">
        <v>154</v>
      </c>
      <c r="J85" s="196" t="s">
        <v>140</v>
      </c>
      <c r="K85" s="198" t="s">
        <v>155</v>
      </c>
      <c r="L85" s="199"/>
      <c r="M85" s="92" t="s">
        <v>19</v>
      </c>
      <c r="N85" s="93" t="s">
        <v>46</v>
      </c>
      <c r="O85" s="93" t="s">
        <v>156</v>
      </c>
      <c r="P85" s="93" t="s">
        <v>157</v>
      </c>
      <c r="Q85" s="93" t="s">
        <v>158</v>
      </c>
      <c r="R85" s="93" t="s">
        <v>159</v>
      </c>
      <c r="S85" s="93" t="s">
        <v>160</v>
      </c>
      <c r="T85" s="94" t="s">
        <v>161</v>
      </c>
    </row>
    <row r="86" s="1" customFormat="1" ht="22.8" customHeight="1">
      <c r="B86" s="39"/>
      <c r="C86" s="99" t="s">
        <v>162</v>
      </c>
      <c r="D86" s="40"/>
      <c r="E86" s="40"/>
      <c r="F86" s="40"/>
      <c r="G86" s="40"/>
      <c r="H86" s="40"/>
      <c r="I86" s="146"/>
      <c r="J86" s="200">
        <f>BK86</f>
        <v>0</v>
      </c>
      <c r="K86" s="40"/>
      <c r="L86" s="44"/>
      <c r="M86" s="95"/>
      <c r="N86" s="96"/>
      <c r="O86" s="96"/>
      <c r="P86" s="201">
        <f>P87</f>
        <v>0</v>
      </c>
      <c r="Q86" s="96"/>
      <c r="R86" s="201">
        <f>R87</f>
        <v>0</v>
      </c>
      <c r="S86" s="96"/>
      <c r="T86" s="202">
        <f>T87</f>
        <v>0</v>
      </c>
      <c r="AT86" s="18" t="s">
        <v>75</v>
      </c>
      <c r="AU86" s="18" t="s">
        <v>141</v>
      </c>
      <c r="BK86" s="203">
        <f>BK87</f>
        <v>0</v>
      </c>
    </row>
    <row r="87" s="11" customFormat="1" ht="25.92" customHeight="1">
      <c r="B87" s="204"/>
      <c r="C87" s="205"/>
      <c r="D87" s="206" t="s">
        <v>75</v>
      </c>
      <c r="E87" s="207" t="s">
        <v>971</v>
      </c>
      <c r="F87" s="207" t="s">
        <v>972</v>
      </c>
      <c r="G87" s="205"/>
      <c r="H87" s="205"/>
      <c r="I87" s="208"/>
      <c r="J87" s="209">
        <f>BK87</f>
        <v>0</v>
      </c>
      <c r="K87" s="205"/>
      <c r="L87" s="210"/>
      <c r="M87" s="211"/>
      <c r="N87" s="212"/>
      <c r="O87" s="212"/>
      <c r="P87" s="213">
        <f>SUM(P88:P132)</f>
        <v>0</v>
      </c>
      <c r="Q87" s="212"/>
      <c r="R87" s="213">
        <f>SUM(R88:R132)</f>
        <v>0</v>
      </c>
      <c r="S87" s="212"/>
      <c r="T87" s="214">
        <f>SUM(T88:T132)</f>
        <v>0</v>
      </c>
      <c r="AR87" s="215" t="s">
        <v>202</v>
      </c>
      <c r="AT87" s="216" t="s">
        <v>75</v>
      </c>
      <c r="AU87" s="216" t="s">
        <v>76</v>
      </c>
      <c r="AY87" s="215" t="s">
        <v>165</v>
      </c>
      <c r="BK87" s="217">
        <f>SUM(BK88:BK132)</f>
        <v>0</v>
      </c>
    </row>
    <row r="88" s="1" customFormat="1" ht="16.5" customHeight="1">
      <c r="B88" s="39"/>
      <c r="C88" s="220" t="s">
        <v>83</v>
      </c>
      <c r="D88" s="220" t="s">
        <v>167</v>
      </c>
      <c r="E88" s="221" t="s">
        <v>973</v>
      </c>
      <c r="F88" s="222" t="s">
        <v>974</v>
      </c>
      <c r="G88" s="223" t="s">
        <v>442</v>
      </c>
      <c r="H88" s="224">
        <v>1</v>
      </c>
      <c r="I88" s="225"/>
      <c r="J88" s="226">
        <f>ROUND(I88*H88,2)</f>
        <v>0</v>
      </c>
      <c r="K88" s="222" t="s">
        <v>367</v>
      </c>
      <c r="L88" s="44"/>
      <c r="M88" s="227" t="s">
        <v>19</v>
      </c>
      <c r="N88" s="228" t="s">
        <v>47</v>
      </c>
      <c r="O88" s="84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31" t="s">
        <v>172</v>
      </c>
      <c r="AT88" s="231" t="s">
        <v>167</v>
      </c>
      <c r="AU88" s="231" t="s">
        <v>83</v>
      </c>
      <c r="AY88" s="18" t="s">
        <v>165</v>
      </c>
      <c r="BE88" s="232">
        <f>IF(N88="základní",J88,0)</f>
        <v>0</v>
      </c>
      <c r="BF88" s="232">
        <f>IF(N88="snížená",J88,0)</f>
        <v>0</v>
      </c>
      <c r="BG88" s="232">
        <f>IF(N88="zákl. přenesená",J88,0)</f>
        <v>0</v>
      </c>
      <c r="BH88" s="232">
        <f>IF(N88="sníž. přenesená",J88,0)</f>
        <v>0</v>
      </c>
      <c r="BI88" s="232">
        <f>IF(N88="nulová",J88,0)</f>
        <v>0</v>
      </c>
      <c r="BJ88" s="18" t="s">
        <v>83</v>
      </c>
      <c r="BK88" s="232">
        <f>ROUND(I88*H88,2)</f>
        <v>0</v>
      </c>
      <c r="BL88" s="18" t="s">
        <v>172</v>
      </c>
      <c r="BM88" s="231" t="s">
        <v>1382</v>
      </c>
    </row>
    <row r="89" s="1" customFormat="1">
      <c r="B89" s="39"/>
      <c r="C89" s="40"/>
      <c r="D89" s="233" t="s">
        <v>174</v>
      </c>
      <c r="E89" s="40"/>
      <c r="F89" s="234" t="s">
        <v>976</v>
      </c>
      <c r="G89" s="40"/>
      <c r="H89" s="40"/>
      <c r="I89" s="146"/>
      <c r="J89" s="40"/>
      <c r="K89" s="40"/>
      <c r="L89" s="44"/>
      <c r="M89" s="235"/>
      <c r="N89" s="84"/>
      <c r="O89" s="84"/>
      <c r="P89" s="84"/>
      <c r="Q89" s="84"/>
      <c r="R89" s="84"/>
      <c r="S89" s="84"/>
      <c r="T89" s="85"/>
      <c r="AT89" s="18" t="s">
        <v>174</v>
      </c>
      <c r="AU89" s="18" t="s">
        <v>83</v>
      </c>
    </row>
    <row r="90" s="1" customFormat="1">
      <c r="B90" s="39"/>
      <c r="C90" s="40"/>
      <c r="D90" s="233" t="s">
        <v>369</v>
      </c>
      <c r="E90" s="40"/>
      <c r="F90" s="278" t="s">
        <v>977</v>
      </c>
      <c r="G90" s="40"/>
      <c r="H90" s="40"/>
      <c r="I90" s="146"/>
      <c r="J90" s="40"/>
      <c r="K90" s="40"/>
      <c r="L90" s="44"/>
      <c r="M90" s="235"/>
      <c r="N90" s="84"/>
      <c r="O90" s="84"/>
      <c r="P90" s="84"/>
      <c r="Q90" s="84"/>
      <c r="R90" s="84"/>
      <c r="S90" s="84"/>
      <c r="T90" s="85"/>
      <c r="AT90" s="18" t="s">
        <v>369</v>
      </c>
      <c r="AU90" s="18" t="s">
        <v>83</v>
      </c>
    </row>
    <row r="91" s="1" customFormat="1" ht="16.5" customHeight="1">
      <c r="B91" s="39"/>
      <c r="C91" s="220" t="s">
        <v>85</v>
      </c>
      <c r="D91" s="220" t="s">
        <v>167</v>
      </c>
      <c r="E91" s="221" t="s">
        <v>978</v>
      </c>
      <c r="F91" s="222" t="s">
        <v>979</v>
      </c>
      <c r="G91" s="223" t="s">
        <v>442</v>
      </c>
      <c r="H91" s="224">
        <v>1</v>
      </c>
      <c r="I91" s="225"/>
      <c r="J91" s="226">
        <f>ROUND(I91*H91,2)</f>
        <v>0</v>
      </c>
      <c r="K91" s="222" t="s">
        <v>367</v>
      </c>
      <c r="L91" s="44"/>
      <c r="M91" s="227" t="s">
        <v>19</v>
      </c>
      <c r="N91" s="228" t="s">
        <v>47</v>
      </c>
      <c r="O91" s="84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1" t="s">
        <v>172</v>
      </c>
      <c r="AT91" s="231" t="s">
        <v>167</v>
      </c>
      <c r="AU91" s="231" t="s">
        <v>83</v>
      </c>
      <c r="AY91" s="18" t="s">
        <v>165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18" t="s">
        <v>83</v>
      </c>
      <c r="BK91" s="232">
        <f>ROUND(I91*H91,2)</f>
        <v>0</v>
      </c>
      <c r="BL91" s="18" t="s">
        <v>172</v>
      </c>
      <c r="BM91" s="231" t="s">
        <v>1383</v>
      </c>
    </row>
    <row r="92" s="1" customFormat="1">
      <c r="B92" s="39"/>
      <c r="C92" s="40"/>
      <c r="D92" s="233" t="s">
        <v>174</v>
      </c>
      <c r="E92" s="40"/>
      <c r="F92" s="234" t="s">
        <v>979</v>
      </c>
      <c r="G92" s="40"/>
      <c r="H92" s="40"/>
      <c r="I92" s="146"/>
      <c r="J92" s="40"/>
      <c r="K92" s="40"/>
      <c r="L92" s="44"/>
      <c r="M92" s="235"/>
      <c r="N92" s="84"/>
      <c r="O92" s="84"/>
      <c r="P92" s="84"/>
      <c r="Q92" s="84"/>
      <c r="R92" s="84"/>
      <c r="S92" s="84"/>
      <c r="T92" s="85"/>
      <c r="AT92" s="18" t="s">
        <v>174</v>
      </c>
      <c r="AU92" s="18" t="s">
        <v>83</v>
      </c>
    </row>
    <row r="93" s="1" customFormat="1">
      <c r="B93" s="39"/>
      <c r="C93" s="40"/>
      <c r="D93" s="233" t="s">
        <v>369</v>
      </c>
      <c r="E93" s="40"/>
      <c r="F93" s="278" t="s">
        <v>981</v>
      </c>
      <c r="G93" s="40"/>
      <c r="H93" s="40"/>
      <c r="I93" s="146"/>
      <c r="J93" s="40"/>
      <c r="K93" s="40"/>
      <c r="L93" s="44"/>
      <c r="M93" s="235"/>
      <c r="N93" s="84"/>
      <c r="O93" s="84"/>
      <c r="P93" s="84"/>
      <c r="Q93" s="84"/>
      <c r="R93" s="84"/>
      <c r="S93" s="84"/>
      <c r="T93" s="85"/>
      <c r="AT93" s="18" t="s">
        <v>369</v>
      </c>
      <c r="AU93" s="18" t="s">
        <v>83</v>
      </c>
    </row>
    <row r="94" s="1" customFormat="1" ht="16.5" customHeight="1">
      <c r="B94" s="39"/>
      <c r="C94" s="220" t="s">
        <v>188</v>
      </c>
      <c r="D94" s="220" t="s">
        <v>167</v>
      </c>
      <c r="E94" s="221" t="s">
        <v>982</v>
      </c>
      <c r="F94" s="222" t="s">
        <v>983</v>
      </c>
      <c r="G94" s="223" t="s">
        <v>442</v>
      </c>
      <c r="H94" s="224">
        <v>1</v>
      </c>
      <c r="I94" s="225"/>
      <c r="J94" s="226">
        <f>ROUND(I94*H94,2)</f>
        <v>0</v>
      </c>
      <c r="K94" s="222" t="s">
        <v>367</v>
      </c>
      <c r="L94" s="44"/>
      <c r="M94" s="227" t="s">
        <v>19</v>
      </c>
      <c r="N94" s="228" t="s">
        <v>47</v>
      </c>
      <c r="O94" s="84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AR94" s="231" t="s">
        <v>172</v>
      </c>
      <c r="AT94" s="231" t="s">
        <v>167</v>
      </c>
      <c r="AU94" s="231" t="s">
        <v>83</v>
      </c>
      <c r="AY94" s="18" t="s">
        <v>165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18" t="s">
        <v>83</v>
      </c>
      <c r="BK94" s="232">
        <f>ROUND(I94*H94,2)</f>
        <v>0</v>
      </c>
      <c r="BL94" s="18" t="s">
        <v>172</v>
      </c>
      <c r="BM94" s="231" t="s">
        <v>1384</v>
      </c>
    </row>
    <row r="95" s="1" customFormat="1">
      <c r="B95" s="39"/>
      <c r="C95" s="40"/>
      <c r="D95" s="233" t="s">
        <v>174</v>
      </c>
      <c r="E95" s="40"/>
      <c r="F95" s="234" t="s">
        <v>983</v>
      </c>
      <c r="G95" s="40"/>
      <c r="H95" s="40"/>
      <c r="I95" s="146"/>
      <c r="J95" s="40"/>
      <c r="K95" s="40"/>
      <c r="L95" s="44"/>
      <c r="M95" s="235"/>
      <c r="N95" s="84"/>
      <c r="O95" s="84"/>
      <c r="P95" s="84"/>
      <c r="Q95" s="84"/>
      <c r="R95" s="84"/>
      <c r="S95" s="84"/>
      <c r="T95" s="85"/>
      <c r="AT95" s="18" t="s">
        <v>174</v>
      </c>
      <c r="AU95" s="18" t="s">
        <v>83</v>
      </c>
    </row>
    <row r="96" s="1" customFormat="1">
      <c r="B96" s="39"/>
      <c r="C96" s="40"/>
      <c r="D96" s="233" t="s">
        <v>369</v>
      </c>
      <c r="E96" s="40"/>
      <c r="F96" s="278" t="s">
        <v>985</v>
      </c>
      <c r="G96" s="40"/>
      <c r="H96" s="40"/>
      <c r="I96" s="146"/>
      <c r="J96" s="40"/>
      <c r="K96" s="40"/>
      <c r="L96" s="44"/>
      <c r="M96" s="235"/>
      <c r="N96" s="84"/>
      <c r="O96" s="84"/>
      <c r="P96" s="84"/>
      <c r="Q96" s="84"/>
      <c r="R96" s="84"/>
      <c r="S96" s="84"/>
      <c r="T96" s="85"/>
      <c r="AT96" s="18" t="s">
        <v>369</v>
      </c>
      <c r="AU96" s="18" t="s">
        <v>83</v>
      </c>
    </row>
    <row r="97" s="1" customFormat="1" ht="16.5" customHeight="1">
      <c r="B97" s="39"/>
      <c r="C97" s="220" t="s">
        <v>172</v>
      </c>
      <c r="D97" s="220" t="s">
        <v>167</v>
      </c>
      <c r="E97" s="221" t="s">
        <v>986</v>
      </c>
      <c r="F97" s="222" t="s">
        <v>987</v>
      </c>
      <c r="G97" s="223" t="s">
        <v>442</v>
      </c>
      <c r="H97" s="224">
        <v>1</v>
      </c>
      <c r="I97" s="225"/>
      <c r="J97" s="226">
        <f>ROUND(I97*H97,2)</f>
        <v>0</v>
      </c>
      <c r="K97" s="222" t="s">
        <v>367</v>
      </c>
      <c r="L97" s="44"/>
      <c r="M97" s="227" t="s">
        <v>19</v>
      </c>
      <c r="N97" s="228" t="s">
        <v>47</v>
      </c>
      <c r="O97" s="84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31" t="s">
        <v>172</v>
      </c>
      <c r="AT97" s="231" t="s">
        <v>167</v>
      </c>
      <c r="AU97" s="231" t="s">
        <v>83</v>
      </c>
      <c r="AY97" s="18" t="s">
        <v>165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18" t="s">
        <v>83</v>
      </c>
      <c r="BK97" s="232">
        <f>ROUND(I97*H97,2)</f>
        <v>0</v>
      </c>
      <c r="BL97" s="18" t="s">
        <v>172</v>
      </c>
      <c r="BM97" s="231" t="s">
        <v>1385</v>
      </c>
    </row>
    <row r="98" s="1" customFormat="1">
      <c r="B98" s="39"/>
      <c r="C98" s="40"/>
      <c r="D98" s="233" t="s">
        <v>174</v>
      </c>
      <c r="E98" s="40"/>
      <c r="F98" s="234" t="s">
        <v>987</v>
      </c>
      <c r="G98" s="40"/>
      <c r="H98" s="40"/>
      <c r="I98" s="146"/>
      <c r="J98" s="40"/>
      <c r="K98" s="40"/>
      <c r="L98" s="44"/>
      <c r="M98" s="235"/>
      <c r="N98" s="84"/>
      <c r="O98" s="84"/>
      <c r="P98" s="84"/>
      <c r="Q98" s="84"/>
      <c r="R98" s="84"/>
      <c r="S98" s="84"/>
      <c r="T98" s="85"/>
      <c r="AT98" s="18" t="s">
        <v>174</v>
      </c>
      <c r="AU98" s="18" t="s">
        <v>83</v>
      </c>
    </row>
    <row r="99" s="1" customFormat="1">
      <c r="B99" s="39"/>
      <c r="C99" s="40"/>
      <c r="D99" s="233" t="s">
        <v>369</v>
      </c>
      <c r="E99" s="40"/>
      <c r="F99" s="278" t="s">
        <v>989</v>
      </c>
      <c r="G99" s="40"/>
      <c r="H99" s="40"/>
      <c r="I99" s="146"/>
      <c r="J99" s="40"/>
      <c r="K99" s="40"/>
      <c r="L99" s="44"/>
      <c r="M99" s="235"/>
      <c r="N99" s="84"/>
      <c r="O99" s="84"/>
      <c r="P99" s="84"/>
      <c r="Q99" s="84"/>
      <c r="R99" s="84"/>
      <c r="S99" s="84"/>
      <c r="T99" s="85"/>
      <c r="AT99" s="18" t="s">
        <v>369</v>
      </c>
      <c r="AU99" s="18" t="s">
        <v>83</v>
      </c>
    </row>
    <row r="100" s="1" customFormat="1" ht="16.5" customHeight="1">
      <c r="B100" s="39"/>
      <c r="C100" s="220" t="s">
        <v>202</v>
      </c>
      <c r="D100" s="220" t="s">
        <v>167</v>
      </c>
      <c r="E100" s="221" t="s">
        <v>990</v>
      </c>
      <c r="F100" s="222" t="s">
        <v>991</v>
      </c>
      <c r="G100" s="223" t="s">
        <v>442</v>
      </c>
      <c r="H100" s="224">
        <v>1</v>
      </c>
      <c r="I100" s="225"/>
      <c r="J100" s="226">
        <f>ROUND(I100*H100,2)</f>
        <v>0</v>
      </c>
      <c r="K100" s="222" t="s">
        <v>367</v>
      </c>
      <c r="L100" s="44"/>
      <c r="M100" s="227" t="s">
        <v>19</v>
      </c>
      <c r="N100" s="228" t="s">
        <v>47</v>
      </c>
      <c r="O100" s="84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31" t="s">
        <v>172</v>
      </c>
      <c r="AT100" s="231" t="s">
        <v>167</v>
      </c>
      <c r="AU100" s="231" t="s">
        <v>83</v>
      </c>
      <c r="AY100" s="18" t="s">
        <v>165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18" t="s">
        <v>83</v>
      </c>
      <c r="BK100" s="232">
        <f>ROUND(I100*H100,2)</f>
        <v>0</v>
      </c>
      <c r="BL100" s="18" t="s">
        <v>172</v>
      </c>
      <c r="BM100" s="231" t="s">
        <v>1386</v>
      </c>
    </row>
    <row r="101" s="1" customFormat="1">
      <c r="B101" s="39"/>
      <c r="C101" s="40"/>
      <c r="D101" s="233" t="s">
        <v>174</v>
      </c>
      <c r="E101" s="40"/>
      <c r="F101" s="234" t="s">
        <v>991</v>
      </c>
      <c r="G101" s="40"/>
      <c r="H101" s="40"/>
      <c r="I101" s="146"/>
      <c r="J101" s="40"/>
      <c r="K101" s="40"/>
      <c r="L101" s="44"/>
      <c r="M101" s="235"/>
      <c r="N101" s="84"/>
      <c r="O101" s="84"/>
      <c r="P101" s="84"/>
      <c r="Q101" s="84"/>
      <c r="R101" s="84"/>
      <c r="S101" s="84"/>
      <c r="T101" s="85"/>
      <c r="AT101" s="18" t="s">
        <v>174</v>
      </c>
      <c r="AU101" s="18" t="s">
        <v>83</v>
      </c>
    </row>
    <row r="102" s="1" customFormat="1">
      <c r="B102" s="39"/>
      <c r="C102" s="40"/>
      <c r="D102" s="233" t="s">
        <v>369</v>
      </c>
      <c r="E102" s="40"/>
      <c r="F102" s="278" t="s">
        <v>993</v>
      </c>
      <c r="G102" s="40"/>
      <c r="H102" s="40"/>
      <c r="I102" s="146"/>
      <c r="J102" s="40"/>
      <c r="K102" s="40"/>
      <c r="L102" s="44"/>
      <c r="M102" s="235"/>
      <c r="N102" s="84"/>
      <c r="O102" s="84"/>
      <c r="P102" s="84"/>
      <c r="Q102" s="84"/>
      <c r="R102" s="84"/>
      <c r="S102" s="84"/>
      <c r="T102" s="85"/>
      <c r="AT102" s="18" t="s">
        <v>369</v>
      </c>
      <c r="AU102" s="18" t="s">
        <v>83</v>
      </c>
    </row>
    <row r="103" s="1" customFormat="1" ht="16.5" customHeight="1">
      <c r="B103" s="39"/>
      <c r="C103" s="220" t="s">
        <v>210</v>
      </c>
      <c r="D103" s="220" t="s">
        <v>167</v>
      </c>
      <c r="E103" s="221" t="s">
        <v>1387</v>
      </c>
      <c r="F103" s="222" t="s">
        <v>1388</v>
      </c>
      <c r="G103" s="223" t="s">
        <v>442</v>
      </c>
      <c r="H103" s="224">
        <v>1</v>
      </c>
      <c r="I103" s="225"/>
      <c r="J103" s="226">
        <f>ROUND(I103*H103,2)</f>
        <v>0</v>
      </c>
      <c r="K103" s="222" t="s">
        <v>367</v>
      </c>
      <c r="L103" s="44"/>
      <c r="M103" s="227" t="s">
        <v>19</v>
      </c>
      <c r="N103" s="228" t="s">
        <v>47</v>
      </c>
      <c r="O103" s="84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AR103" s="231" t="s">
        <v>172</v>
      </c>
      <c r="AT103" s="231" t="s">
        <v>167</v>
      </c>
      <c r="AU103" s="231" t="s">
        <v>83</v>
      </c>
      <c r="AY103" s="18" t="s">
        <v>165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18" t="s">
        <v>83</v>
      </c>
      <c r="BK103" s="232">
        <f>ROUND(I103*H103,2)</f>
        <v>0</v>
      </c>
      <c r="BL103" s="18" t="s">
        <v>172</v>
      </c>
      <c r="BM103" s="231" t="s">
        <v>1389</v>
      </c>
    </row>
    <row r="104" s="1" customFormat="1">
      <c r="B104" s="39"/>
      <c r="C104" s="40"/>
      <c r="D104" s="233" t="s">
        <v>174</v>
      </c>
      <c r="E104" s="40"/>
      <c r="F104" s="234" t="s">
        <v>1390</v>
      </c>
      <c r="G104" s="40"/>
      <c r="H104" s="40"/>
      <c r="I104" s="146"/>
      <c r="J104" s="40"/>
      <c r="K104" s="40"/>
      <c r="L104" s="44"/>
      <c r="M104" s="235"/>
      <c r="N104" s="84"/>
      <c r="O104" s="84"/>
      <c r="P104" s="84"/>
      <c r="Q104" s="84"/>
      <c r="R104" s="84"/>
      <c r="S104" s="84"/>
      <c r="T104" s="85"/>
      <c r="AT104" s="18" t="s">
        <v>174</v>
      </c>
      <c r="AU104" s="18" t="s">
        <v>83</v>
      </c>
    </row>
    <row r="105" s="1" customFormat="1">
      <c r="B105" s="39"/>
      <c r="C105" s="40"/>
      <c r="D105" s="233" t="s">
        <v>369</v>
      </c>
      <c r="E105" s="40"/>
      <c r="F105" s="278" t="s">
        <v>1391</v>
      </c>
      <c r="G105" s="40"/>
      <c r="H105" s="40"/>
      <c r="I105" s="146"/>
      <c r="J105" s="40"/>
      <c r="K105" s="40"/>
      <c r="L105" s="44"/>
      <c r="M105" s="235"/>
      <c r="N105" s="84"/>
      <c r="O105" s="84"/>
      <c r="P105" s="84"/>
      <c r="Q105" s="84"/>
      <c r="R105" s="84"/>
      <c r="S105" s="84"/>
      <c r="T105" s="85"/>
      <c r="AT105" s="18" t="s">
        <v>369</v>
      </c>
      <c r="AU105" s="18" t="s">
        <v>83</v>
      </c>
    </row>
    <row r="106" s="1" customFormat="1" ht="16.5" customHeight="1">
      <c r="B106" s="39"/>
      <c r="C106" s="220" t="s">
        <v>216</v>
      </c>
      <c r="D106" s="220" t="s">
        <v>167</v>
      </c>
      <c r="E106" s="221" t="s">
        <v>994</v>
      </c>
      <c r="F106" s="222" t="s">
        <v>995</v>
      </c>
      <c r="G106" s="223" t="s">
        <v>442</v>
      </c>
      <c r="H106" s="224">
        <v>1</v>
      </c>
      <c r="I106" s="225"/>
      <c r="J106" s="226">
        <f>ROUND(I106*H106,2)</f>
        <v>0</v>
      </c>
      <c r="K106" s="222" t="s">
        <v>367</v>
      </c>
      <c r="L106" s="44"/>
      <c r="M106" s="227" t="s">
        <v>19</v>
      </c>
      <c r="N106" s="228" t="s">
        <v>47</v>
      </c>
      <c r="O106" s="84"/>
      <c r="P106" s="229">
        <f>O106*H106</f>
        <v>0</v>
      </c>
      <c r="Q106" s="229">
        <v>0</v>
      </c>
      <c r="R106" s="229">
        <f>Q106*H106</f>
        <v>0</v>
      </c>
      <c r="S106" s="229">
        <v>0</v>
      </c>
      <c r="T106" s="230">
        <f>S106*H106</f>
        <v>0</v>
      </c>
      <c r="AR106" s="231" t="s">
        <v>172</v>
      </c>
      <c r="AT106" s="231" t="s">
        <v>167</v>
      </c>
      <c r="AU106" s="231" t="s">
        <v>83</v>
      </c>
      <c r="AY106" s="18" t="s">
        <v>165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18" t="s">
        <v>83</v>
      </c>
      <c r="BK106" s="232">
        <f>ROUND(I106*H106,2)</f>
        <v>0</v>
      </c>
      <c r="BL106" s="18" t="s">
        <v>172</v>
      </c>
      <c r="BM106" s="231" t="s">
        <v>1392</v>
      </c>
    </row>
    <row r="107" s="1" customFormat="1">
      <c r="B107" s="39"/>
      <c r="C107" s="40"/>
      <c r="D107" s="233" t="s">
        <v>174</v>
      </c>
      <c r="E107" s="40"/>
      <c r="F107" s="234" t="s">
        <v>995</v>
      </c>
      <c r="G107" s="40"/>
      <c r="H107" s="40"/>
      <c r="I107" s="146"/>
      <c r="J107" s="40"/>
      <c r="K107" s="40"/>
      <c r="L107" s="44"/>
      <c r="M107" s="235"/>
      <c r="N107" s="84"/>
      <c r="O107" s="84"/>
      <c r="P107" s="84"/>
      <c r="Q107" s="84"/>
      <c r="R107" s="84"/>
      <c r="S107" s="84"/>
      <c r="T107" s="85"/>
      <c r="AT107" s="18" t="s">
        <v>174</v>
      </c>
      <c r="AU107" s="18" t="s">
        <v>83</v>
      </c>
    </row>
    <row r="108" s="1" customFormat="1">
      <c r="B108" s="39"/>
      <c r="C108" s="40"/>
      <c r="D108" s="233" t="s">
        <v>369</v>
      </c>
      <c r="E108" s="40"/>
      <c r="F108" s="278" t="s">
        <v>944</v>
      </c>
      <c r="G108" s="40"/>
      <c r="H108" s="40"/>
      <c r="I108" s="146"/>
      <c r="J108" s="40"/>
      <c r="K108" s="40"/>
      <c r="L108" s="44"/>
      <c r="M108" s="235"/>
      <c r="N108" s="84"/>
      <c r="O108" s="84"/>
      <c r="P108" s="84"/>
      <c r="Q108" s="84"/>
      <c r="R108" s="84"/>
      <c r="S108" s="84"/>
      <c r="T108" s="85"/>
      <c r="AT108" s="18" t="s">
        <v>369</v>
      </c>
      <c r="AU108" s="18" t="s">
        <v>83</v>
      </c>
    </row>
    <row r="109" s="1" customFormat="1" ht="16.5" customHeight="1">
      <c r="B109" s="39"/>
      <c r="C109" s="220" t="s">
        <v>224</v>
      </c>
      <c r="D109" s="220" t="s">
        <v>167</v>
      </c>
      <c r="E109" s="221" t="s">
        <v>997</v>
      </c>
      <c r="F109" s="222" t="s">
        <v>998</v>
      </c>
      <c r="G109" s="223" t="s">
        <v>442</v>
      </c>
      <c r="H109" s="224">
        <v>3</v>
      </c>
      <c r="I109" s="225"/>
      <c r="J109" s="226">
        <f>ROUND(I109*H109,2)</f>
        <v>0</v>
      </c>
      <c r="K109" s="222" t="s">
        <v>367</v>
      </c>
      <c r="L109" s="44"/>
      <c r="M109" s="227" t="s">
        <v>19</v>
      </c>
      <c r="N109" s="228" t="s">
        <v>47</v>
      </c>
      <c r="O109" s="84"/>
      <c r="P109" s="229">
        <f>O109*H109</f>
        <v>0</v>
      </c>
      <c r="Q109" s="229">
        <v>0</v>
      </c>
      <c r="R109" s="229">
        <f>Q109*H109</f>
        <v>0</v>
      </c>
      <c r="S109" s="229">
        <v>0</v>
      </c>
      <c r="T109" s="230">
        <f>S109*H109</f>
        <v>0</v>
      </c>
      <c r="AR109" s="231" t="s">
        <v>172</v>
      </c>
      <c r="AT109" s="231" t="s">
        <v>167</v>
      </c>
      <c r="AU109" s="231" t="s">
        <v>83</v>
      </c>
      <c r="AY109" s="18" t="s">
        <v>165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18" t="s">
        <v>83</v>
      </c>
      <c r="BK109" s="232">
        <f>ROUND(I109*H109,2)</f>
        <v>0</v>
      </c>
      <c r="BL109" s="18" t="s">
        <v>172</v>
      </c>
      <c r="BM109" s="231" t="s">
        <v>1393</v>
      </c>
    </row>
    <row r="110" s="1" customFormat="1">
      <c r="B110" s="39"/>
      <c r="C110" s="40"/>
      <c r="D110" s="233" t="s">
        <v>174</v>
      </c>
      <c r="E110" s="40"/>
      <c r="F110" s="234" t="s">
        <v>998</v>
      </c>
      <c r="G110" s="40"/>
      <c r="H110" s="40"/>
      <c r="I110" s="146"/>
      <c r="J110" s="40"/>
      <c r="K110" s="40"/>
      <c r="L110" s="44"/>
      <c r="M110" s="235"/>
      <c r="N110" s="84"/>
      <c r="O110" s="84"/>
      <c r="P110" s="84"/>
      <c r="Q110" s="84"/>
      <c r="R110" s="84"/>
      <c r="S110" s="84"/>
      <c r="T110" s="85"/>
      <c r="AT110" s="18" t="s">
        <v>174</v>
      </c>
      <c r="AU110" s="18" t="s">
        <v>83</v>
      </c>
    </row>
    <row r="111" s="1" customFormat="1">
      <c r="B111" s="39"/>
      <c r="C111" s="40"/>
      <c r="D111" s="233" t="s">
        <v>369</v>
      </c>
      <c r="E111" s="40"/>
      <c r="F111" s="278" t="s">
        <v>1000</v>
      </c>
      <c r="G111" s="40"/>
      <c r="H111" s="40"/>
      <c r="I111" s="146"/>
      <c r="J111" s="40"/>
      <c r="K111" s="40"/>
      <c r="L111" s="44"/>
      <c r="M111" s="235"/>
      <c r="N111" s="84"/>
      <c r="O111" s="84"/>
      <c r="P111" s="84"/>
      <c r="Q111" s="84"/>
      <c r="R111" s="84"/>
      <c r="S111" s="84"/>
      <c r="T111" s="85"/>
      <c r="AT111" s="18" t="s">
        <v>369</v>
      </c>
      <c r="AU111" s="18" t="s">
        <v>83</v>
      </c>
    </row>
    <row r="112" s="1" customFormat="1" ht="16.5" customHeight="1">
      <c r="B112" s="39"/>
      <c r="C112" s="220" t="s">
        <v>233</v>
      </c>
      <c r="D112" s="220" t="s">
        <v>167</v>
      </c>
      <c r="E112" s="221" t="s">
        <v>1001</v>
      </c>
      <c r="F112" s="222" t="s">
        <v>1002</v>
      </c>
      <c r="G112" s="223" t="s">
        <v>442</v>
      </c>
      <c r="H112" s="224">
        <v>7</v>
      </c>
      <c r="I112" s="225"/>
      <c r="J112" s="226">
        <f>ROUND(I112*H112,2)</f>
        <v>0</v>
      </c>
      <c r="K112" s="222" t="s">
        <v>367</v>
      </c>
      <c r="L112" s="44"/>
      <c r="M112" s="227" t="s">
        <v>19</v>
      </c>
      <c r="N112" s="228" t="s">
        <v>47</v>
      </c>
      <c r="O112" s="84"/>
      <c r="P112" s="229">
        <f>O112*H112</f>
        <v>0</v>
      </c>
      <c r="Q112" s="229">
        <v>0</v>
      </c>
      <c r="R112" s="229">
        <f>Q112*H112</f>
        <v>0</v>
      </c>
      <c r="S112" s="229">
        <v>0</v>
      </c>
      <c r="T112" s="230">
        <f>S112*H112</f>
        <v>0</v>
      </c>
      <c r="AR112" s="231" t="s">
        <v>172</v>
      </c>
      <c r="AT112" s="231" t="s">
        <v>167</v>
      </c>
      <c r="AU112" s="231" t="s">
        <v>83</v>
      </c>
      <c r="AY112" s="18" t="s">
        <v>165</v>
      </c>
      <c r="BE112" s="232">
        <f>IF(N112="základní",J112,0)</f>
        <v>0</v>
      </c>
      <c r="BF112" s="232">
        <f>IF(N112="snížená",J112,0)</f>
        <v>0</v>
      </c>
      <c r="BG112" s="232">
        <f>IF(N112="zákl. přenesená",J112,0)</f>
        <v>0</v>
      </c>
      <c r="BH112" s="232">
        <f>IF(N112="sníž. přenesená",J112,0)</f>
        <v>0</v>
      </c>
      <c r="BI112" s="232">
        <f>IF(N112="nulová",J112,0)</f>
        <v>0</v>
      </c>
      <c r="BJ112" s="18" t="s">
        <v>83</v>
      </c>
      <c r="BK112" s="232">
        <f>ROUND(I112*H112,2)</f>
        <v>0</v>
      </c>
      <c r="BL112" s="18" t="s">
        <v>172</v>
      </c>
      <c r="BM112" s="231" t="s">
        <v>1394</v>
      </c>
    </row>
    <row r="113" s="1" customFormat="1">
      <c r="B113" s="39"/>
      <c r="C113" s="40"/>
      <c r="D113" s="233" t="s">
        <v>174</v>
      </c>
      <c r="E113" s="40"/>
      <c r="F113" s="234" t="s">
        <v>1002</v>
      </c>
      <c r="G113" s="40"/>
      <c r="H113" s="40"/>
      <c r="I113" s="146"/>
      <c r="J113" s="40"/>
      <c r="K113" s="40"/>
      <c r="L113" s="44"/>
      <c r="M113" s="235"/>
      <c r="N113" s="84"/>
      <c r="O113" s="84"/>
      <c r="P113" s="84"/>
      <c r="Q113" s="84"/>
      <c r="R113" s="84"/>
      <c r="S113" s="84"/>
      <c r="T113" s="85"/>
      <c r="AT113" s="18" t="s">
        <v>174</v>
      </c>
      <c r="AU113" s="18" t="s">
        <v>83</v>
      </c>
    </row>
    <row r="114" s="1" customFormat="1">
      <c r="B114" s="39"/>
      <c r="C114" s="40"/>
      <c r="D114" s="233" t="s">
        <v>369</v>
      </c>
      <c r="E114" s="40"/>
      <c r="F114" s="278" t="s">
        <v>1004</v>
      </c>
      <c r="G114" s="40"/>
      <c r="H114" s="40"/>
      <c r="I114" s="146"/>
      <c r="J114" s="40"/>
      <c r="K114" s="40"/>
      <c r="L114" s="44"/>
      <c r="M114" s="235"/>
      <c r="N114" s="84"/>
      <c r="O114" s="84"/>
      <c r="P114" s="84"/>
      <c r="Q114" s="84"/>
      <c r="R114" s="84"/>
      <c r="S114" s="84"/>
      <c r="T114" s="85"/>
      <c r="AT114" s="18" t="s">
        <v>369</v>
      </c>
      <c r="AU114" s="18" t="s">
        <v>83</v>
      </c>
    </row>
    <row r="115" s="1" customFormat="1" ht="16.5" customHeight="1">
      <c r="B115" s="39"/>
      <c r="C115" s="220" t="s">
        <v>240</v>
      </c>
      <c r="D115" s="220" t="s">
        <v>167</v>
      </c>
      <c r="E115" s="221" t="s">
        <v>1005</v>
      </c>
      <c r="F115" s="222" t="s">
        <v>1006</v>
      </c>
      <c r="G115" s="223" t="s">
        <v>442</v>
      </c>
      <c r="H115" s="224">
        <v>1</v>
      </c>
      <c r="I115" s="225"/>
      <c r="J115" s="226">
        <f>ROUND(I115*H115,2)</f>
        <v>0</v>
      </c>
      <c r="K115" s="222" t="s">
        <v>367</v>
      </c>
      <c r="L115" s="44"/>
      <c r="M115" s="227" t="s">
        <v>19</v>
      </c>
      <c r="N115" s="228" t="s">
        <v>47</v>
      </c>
      <c r="O115" s="84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AR115" s="231" t="s">
        <v>172</v>
      </c>
      <c r="AT115" s="231" t="s">
        <v>167</v>
      </c>
      <c r="AU115" s="231" t="s">
        <v>83</v>
      </c>
      <c r="AY115" s="18" t="s">
        <v>165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18" t="s">
        <v>83</v>
      </c>
      <c r="BK115" s="232">
        <f>ROUND(I115*H115,2)</f>
        <v>0</v>
      </c>
      <c r="BL115" s="18" t="s">
        <v>172</v>
      </c>
      <c r="BM115" s="231" t="s">
        <v>1395</v>
      </c>
    </row>
    <row r="116" s="1" customFormat="1">
      <c r="B116" s="39"/>
      <c r="C116" s="40"/>
      <c r="D116" s="233" t="s">
        <v>174</v>
      </c>
      <c r="E116" s="40"/>
      <c r="F116" s="234" t="s">
        <v>1006</v>
      </c>
      <c r="G116" s="40"/>
      <c r="H116" s="40"/>
      <c r="I116" s="146"/>
      <c r="J116" s="40"/>
      <c r="K116" s="40"/>
      <c r="L116" s="44"/>
      <c r="M116" s="235"/>
      <c r="N116" s="84"/>
      <c r="O116" s="84"/>
      <c r="P116" s="84"/>
      <c r="Q116" s="84"/>
      <c r="R116" s="84"/>
      <c r="S116" s="84"/>
      <c r="T116" s="85"/>
      <c r="AT116" s="18" t="s">
        <v>174</v>
      </c>
      <c r="AU116" s="18" t="s">
        <v>83</v>
      </c>
    </row>
    <row r="117" s="1" customFormat="1">
      <c r="B117" s="39"/>
      <c r="C117" s="40"/>
      <c r="D117" s="233" t="s">
        <v>369</v>
      </c>
      <c r="E117" s="40"/>
      <c r="F117" s="278" t="s">
        <v>944</v>
      </c>
      <c r="G117" s="40"/>
      <c r="H117" s="40"/>
      <c r="I117" s="146"/>
      <c r="J117" s="40"/>
      <c r="K117" s="40"/>
      <c r="L117" s="44"/>
      <c r="M117" s="235"/>
      <c r="N117" s="84"/>
      <c r="O117" s="84"/>
      <c r="P117" s="84"/>
      <c r="Q117" s="84"/>
      <c r="R117" s="84"/>
      <c r="S117" s="84"/>
      <c r="T117" s="85"/>
      <c r="AT117" s="18" t="s">
        <v>369</v>
      </c>
      <c r="AU117" s="18" t="s">
        <v>83</v>
      </c>
    </row>
    <row r="118" s="1" customFormat="1" ht="16.5" customHeight="1">
      <c r="B118" s="39"/>
      <c r="C118" s="220" t="s">
        <v>247</v>
      </c>
      <c r="D118" s="220" t="s">
        <v>167</v>
      </c>
      <c r="E118" s="221" t="s">
        <v>1008</v>
      </c>
      <c r="F118" s="222" t="s">
        <v>1009</v>
      </c>
      <c r="G118" s="223" t="s">
        <v>442</v>
      </c>
      <c r="H118" s="224">
        <v>1</v>
      </c>
      <c r="I118" s="225"/>
      <c r="J118" s="226">
        <f>ROUND(I118*H118,2)</f>
        <v>0</v>
      </c>
      <c r="K118" s="222" t="s">
        <v>367</v>
      </c>
      <c r="L118" s="44"/>
      <c r="M118" s="227" t="s">
        <v>19</v>
      </c>
      <c r="N118" s="228" t="s">
        <v>47</v>
      </c>
      <c r="O118" s="84"/>
      <c r="P118" s="229">
        <f>O118*H118</f>
        <v>0</v>
      </c>
      <c r="Q118" s="229">
        <v>0</v>
      </c>
      <c r="R118" s="229">
        <f>Q118*H118</f>
        <v>0</v>
      </c>
      <c r="S118" s="229">
        <v>0</v>
      </c>
      <c r="T118" s="230">
        <f>S118*H118</f>
        <v>0</v>
      </c>
      <c r="AR118" s="231" t="s">
        <v>172</v>
      </c>
      <c r="AT118" s="231" t="s">
        <v>167</v>
      </c>
      <c r="AU118" s="231" t="s">
        <v>83</v>
      </c>
      <c r="AY118" s="18" t="s">
        <v>165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18" t="s">
        <v>83</v>
      </c>
      <c r="BK118" s="232">
        <f>ROUND(I118*H118,2)</f>
        <v>0</v>
      </c>
      <c r="BL118" s="18" t="s">
        <v>172</v>
      </c>
      <c r="BM118" s="231" t="s">
        <v>1396</v>
      </c>
    </row>
    <row r="119" s="1" customFormat="1">
      <c r="B119" s="39"/>
      <c r="C119" s="40"/>
      <c r="D119" s="233" t="s">
        <v>174</v>
      </c>
      <c r="E119" s="40"/>
      <c r="F119" s="234" t="s">
        <v>1009</v>
      </c>
      <c r="G119" s="40"/>
      <c r="H119" s="40"/>
      <c r="I119" s="146"/>
      <c r="J119" s="40"/>
      <c r="K119" s="40"/>
      <c r="L119" s="44"/>
      <c r="M119" s="235"/>
      <c r="N119" s="84"/>
      <c r="O119" s="84"/>
      <c r="P119" s="84"/>
      <c r="Q119" s="84"/>
      <c r="R119" s="84"/>
      <c r="S119" s="84"/>
      <c r="T119" s="85"/>
      <c r="AT119" s="18" t="s">
        <v>174</v>
      </c>
      <c r="AU119" s="18" t="s">
        <v>83</v>
      </c>
    </row>
    <row r="120" s="1" customFormat="1">
      <c r="B120" s="39"/>
      <c r="C120" s="40"/>
      <c r="D120" s="233" t="s">
        <v>369</v>
      </c>
      <c r="E120" s="40"/>
      <c r="F120" s="278" t="s">
        <v>1011</v>
      </c>
      <c r="G120" s="40"/>
      <c r="H120" s="40"/>
      <c r="I120" s="146"/>
      <c r="J120" s="40"/>
      <c r="K120" s="40"/>
      <c r="L120" s="44"/>
      <c r="M120" s="235"/>
      <c r="N120" s="84"/>
      <c r="O120" s="84"/>
      <c r="P120" s="84"/>
      <c r="Q120" s="84"/>
      <c r="R120" s="84"/>
      <c r="S120" s="84"/>
      <c r="T120" s="85"/>
      <c r="AT120" s="18" t="s">
        <v>369</v>
      </c>
      <c r="AU120" s="18" t="s">
        <v>83</v>
      </c>
    </row>
    <row r="121" s="1" customFormat="1" ht="16.5" customHeight="1">
      <c r="B121" s="39"/>
      <c r="C121" s="220" t="s">
        <v>254</v>
      </c>
      <c r="D121" s="220" t="s">
        <v>167</v>
      </c>
      <c r="E121" s="221" t="s">
        <v>1012</v>
      </c>
      <c r="F121" s="222" t="s">
        <v>1013</v>
      </c>
      <c r="G121" s="223" t="s">
        <v>442</v>
      </c>
      <c r="H121" s="224">
        <v>1</v>
      </c>
      <c r="I121" s="225"/>
      <c r="J121" s="226">
        <f>ROUND(I121*H121,2)</f>
        <v>0</v>
      </c>
      <c r="K121" s="222" t="s">
        <v>367</v>
      </c>
      <c r="L121" s="44"/>
      <c r="M121" s="227" t="s">
        <v>19</v>
      </c>
      <c r="N121" s="228" t="s">
        <v>47</v>
      </c>
      <c r="O121" s="84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AR121" s="231" t="s">
        <v>172</v>
      </c>
      <c r="AT121" s="231" t="s">
        <v>167</v>
      </c>
      <c r="AU121" s="231" t="s">
        <v>83</v>
      </c>
      <c r="AY121" s="18" t="s">
        <v>165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8" t="s">
        <v>83</v>
      </c>
      <c r="BK121" s="232">
        <f>ROUND(I121*H121,2)</f>
        <v>0</v>
      </c>
      <c r="BL121" s="18" t="s">
        <v>172</v>
      </c>
      <c r="BM121" s="231" t="s">
        <v>1397</v>
      </c>
    </row>
    <row r="122" s="1" customFormat="1">
      <c r="B122" s="39"/>
      <c r="C122" s="40"/>
      <c r="D122" s="233" t="s">
        <v>174</v>
      </c>
      <c r="E122" s="40"/>
      <c r="F122" s="234" t="s">
        <v>1015</v>
      </c>
      <c r="G122" s="40"/>
      <c r="H122" s="40"/>
      <c r="I122" s="146"/>
      <c r="J122" s="40"/>
      <c r="K122" s="40"/>
      <c r="L122" s="44"/>
      <c r="M122" s="235"/>
      <c r="N122" s="84"/>
      <c r="O122" s="84"/>
      <c r="P122" s="84"/>
      <c r="Q122" s="84"/>
      <c r="R122" s="84"/>
      <c r="S122" s="84"/>
      <c r="T122" s="85"/>
      <c r="AT122" s="18" t="s">
        <v>174</v>
      </c>
      <c r="AU122" s="18" t="s">
        <v>83</v>
      </c>
    </row>
    <row r="123" s="1" customFormat="1">
      <c r="B123" s="39"/>
      <c r="C123" s="40"/>
      <c r="D123" s="233" t="s">
        <v>369</v>
      </c>
      <c r="E123" s="40"/>
      <c r="F123" s="278" t="s">
        <v>1016</v>
      </c>
      <c r="G123" s="40"/>
      <c r="H123" s="40"/>
      <c r="I123" s="146"/>
      <c r="J123" s="40"/>
      <c r="K123" s="40"/>
      <c r="L123" s="44"/>
      <c r="M123" s="235"/>
      <c r="N123" s="84"/>
      <c r="O123" s="84"/>
      <c r="P123" s="84"/>
      <c r="Q123" s="84"/>
      <c r="R123" s="84"/>
      <c r="S123" s="84"/>
      <c r="T123" s="85"/>
      <c r="AT123" s="18" t="s">
        <v>369</v>
      </c>
      <c r="AU123" s="18" t="s">
        <v>83</v>
      </c>
    </row>
    <row r="124" s="1" customFormat="1" ht="16.5" customHeight="1">
      <c r="B124" s="39"/>
      <c r="C124" s="220" t="s">
        <v>261</v>
      </c>
      <c r="D124" s="220" t="s">
        <v>167</v>
      </c>
      <c r="E124" s="221" t="s">
        <v>1017</v>
      </c>
      <c r="F124" s="222" t="s">
        <v>1018</v>
      </c>
      <c r="G124" s="223" t="s">
        <v>442</v>
      </c>
      <c r="H124" s="224">
        <v>1</v>
      </c>
      <c r="I124" s="225"/>
      <c r="J124" s="226">
        <f>ROUND(I124*H124,2)</f>
        <v>0</v>
      </c>
      <c r="K124" s="222" t="s">
        <v>367</v>
      </c>
      <c r="L124" s="44"/>
      <c r="M124" s="227" t="s">
        <v>19</v>
      </c>
      <c r="N124" s="228" t="s">
        <v>47</v>
      </c>
      <c r="O124" s="84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AR124" s="231" t="s">
        <v>172</v>
      </c>
      <c r="AT124" s="231" t="s">
        <v>167</v>
      </c>
      <c r="AU124" s="231" t="s">
        <v>83</v>
      </c>
      <c r="AY124" s="18" t="s">
        <v>165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8" t="s">
        <v>83</v>
      </c>
      <c r="BK124" s="232">
        <f>ROUND(I124*H124,2)</f>
        <v>0</v>
      </c>
      <c r="BL124" s="18" t="s">
        <v>172</v>
      </c>
      <c r="BM124" s="231" t="s">
        <v>1398</v>
      </c>
    </row>
    <row r="125" s="1" customFormat="1">
      <c r="B125" s="39"/>
      <c r="C125" s="40"/>
      <c r="D125" s="233" t="s">
        <v>174</v>
      </c>
      <c r="E125" s="40"/>
      <c r="F125" s="234" t="s">
        <v>1020</v>
      </c>
      <c r="G125" s="40"/>
      <c r="H125" s="40"/>
      <c r="I125" s="146"/>
      <c r="J125" s="40"/>
      <c r="K125" s="40"/>
      <c r="L125" s="44"/>
      <c r="M125" s="235"/>
      <c r="N125" s="84"/>
      <c r="O125" s="84"/>
      <c r="P125" s="84"/>
      <c r="Q125" s="84"/>
      <c r="R125" s="84"/>
      <c r="S125" s="84"/>
      <c r="T125" s="85"/>
      <c r="AT125" s="18" t="s">
        <v>174</v>
      </c>
      <c r="AU125" s="18" t="s">
        <v>83</v>
      </c>
    </row>
    <row r="126" s="1" customFormat="1">
      <c r="B126" s="39"/>
      <c r="C126" s="40"/>
      <c r="D126" s="233" t="s">
        <v>369</v>
      </c>
      <c r="E126" s="40"/>
      <c r="F126" s="278" t="s">
        <v>1021</v>
      </c>
      <c r="G126" s="40"/>
      <c r="H126" s="40"/>
      <c r="I126" s="146"/>
      <c r="J126" s="40"/>
      <c r="K126" s="40"/>
      <c r="L126" s="44"/>
      <c r="M126" s="235"/>
      <c r="N126" s="84"/>
      <c r="O126" s="84"/>
      <c r="P126" s="84"/>
      <c r="Q126" s="84"/>
      <c r="R126" s="84"/>
      <c r="S126" s="84"/>
      <c r="T126" s="85"/>
      <c r="AT126" s="18" t="s">
        <v>369</v>
      </c>
      <c r="AU126" s="18" t="s">
        <v>83</v>
      </c>
    </row>
    <row r="127" s="1" customFormat="1" ht="16.5" customHeight="1">
      <c r="B127" s="39"/>
      <c r="C127" s="220" t="s">
        <v>267</v>
      </c>
      <c r="D127" s="220" t="s">
        <v>167</v>
      </c>
      <c r="E127" s="221" t="s">
        <v>1022</v>
      </c>
      <c r="F127" s="222" t="s">
        <v>1023</v>
      </c>
      <c r="G127" s="223" t="s">
        <v>197</v>
      </c>
      <c r="H127" s="224">
        <v>50</v>
      </c>
      <c r="I127" s="225"/>
      <c r="J127" s="226">
        <f>ROUND(I127*H127,2)</f>
        <v>0</v>
      </c>
      <c r="K127" s="222" t="s">
        <v>367</v>
      </c>
      <c r="L127" s="44"/>
      <c r="M127" s="227" t="s">
        <v>19</v>
      </c>
      <c r="N127" s="228" t="s">
        <v>47</v>
      </c>
      <c r="O127" s="84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AR127" s="231" t="s">
        <v>172</v>
      </c>
      <c r="AT127" s="231" t="s">
        <v>167</v>
      </c>
      <c r="AU127" s="231" t="s">
        <v>83</v>
      </c>
      <c r="AY127" s="18" t="s">
        <v>165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83</v>
      </c>
      <c r="BK127" s="232">
        <f>ROUND(I127*H127,2)</f>
        <v>0</v>
      </c>
      <c r="BL127" s="18" t="s">
        <v>172</v>
      </c>
      <c r="BM127" s="231" t="s">
        <v>1399</v>
      </c>
    </row>
    <row r="128" s="1" customFormat="1">
      <c r="B128" s="39"/>
      <c r="C128" s="40"/>
      <c r="D128" s="233" t="s">
        <v>174</v>
      </c>
      <c r="E128" s="40"/>
      <c r="F128" s="234" t="s">
        <v>1400</v>
      </c>
      <c r="G128" s="40"/>
      <c r="H128" s="40"/>
      <c r="I128" s="146"/>
      <c r="J128" s="40"/>
      <c r="K128" s="40"/>
      <c r="L128" s="44"/>
      <c r="M128" s="235"/>
      <c r="N128" s="84"/>
      <c r="O128" s="84"/>
      <c r="P128" s="84"/>
      <c r="Q128" s="84"/>
      <c r="R128" s="84"/>
      <c r="S128" s="84"/>
      <c r="T128" s="85"/>
      <c r="AT128" s="18" t="s">
        <v>174</v>
      </c>
      <c r="AU128" s="18" t="s">
        <v>83</v>
      </c>
    </row>
    <row r="129" s="1" customFormat="1">
      <c r="B129" s="39"/>
      <c r="C129" s="40"/>
      <c r="D129" s="233" t="s">
        <v>369</v>
      </c>
      <c r="E129" s="40"/>
      <c r="F129" s="278" t="s">
        <v>1401</v>
      </c>
      <c r="G129" s="40"/>
      <c r="H129" s="40"/>
      <c r="I129" s="146"/>
      <c r="J129" s="40"/>
      <c r="K129" s="40"/>
      <c r="L129" s="44"/>
      <c r="M129" s="235"/>
      <c r="N129" s="84"/>
      <c r="O129" s="84"/>
      <c r="P129" s="84"/>
      <c r="Q129" s="84"/>
      <c r="R129" s="84"/>
      <c r="S129" s="84"/>
      <c r="T129" s="85"/>
      <c r="AT129" s="18" t="s">
        <v>369</v>
      </c>
      <c r="AU129" s="18" t="s">
        <v>83</v>
      </c>
    </row>
    <row r="130" s="1" customFormat="1" ht="16.5" customHeight="1">
      <c r="B130" s="39"/>
      <c r="C130" s="220" t="s">
        <v>8</v>
      </c>
      <c r="D130" s="220" t="s">
        <v>167</v>
      </c>
      <c r="E130" s="221" t="s">
        <v>1027</v>
      </c>
      <c r="F130" s="222" t="s">
        <v>1028</v>
      </c>
      <c r="G130" s="223" t="s">
        <v>442</v>
      </c>
      <c r="H130" s="224">
        <v>1</v>
      </c>
      <c r="I130" s="225"/>
      <c r="J130" s="226">
        <f>ROUND(I130*H130,2)</f>
        <v>0</v>
      </c>
      <c r="K130" s="222" t="s">
        <v>367</v>
      </c>
      <c r="L130" s="44"/>
      <c r="M130" s="227" t="s">
        <v>19</v>
      </c>
      <c r="N130" s="228" t="s">
        <v>47</v>
      </c>
      <c r="O130" s="84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AR130" s="231" t="s">
        <v>172</v>
      </c>
      <c r="AT130" s="231" t="s">
        <v>167</v>
      </c>
      <c r="AU130" s="231" t="s">
        <v>83</v>
      </c>
      <c r="AY130" s="18" t="s">
        <v>165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83</v>
      </c>
      <c r="BK130" s="232">
        <f>ROUND(I130*H130,2)</f>
        <v>0</v>
      </c>
      <c r="BL130" s="18" t="s">
        <v>172</v>
      </c>
      <c r="BM130" s="231" t="s">
        <v>1402</v>
      </c>
    </row>
    <row r="131" s="1" customFormat="1">
      <c r="B131" s="39"/>
      <c r="C131" s="40"/>
      <c r="D131" s="233" t="s">
        <v>174</v>
      </c>
      <c r="E131" s="40"/>
      <c r="F131" s="234" t="s">
        <v>1028</v>
      </c>
      <c r="G131" s="40"/>
      <c r="H131" s="40"/>
      <c r="I131" s="146"/>
      <c r="J131" s="40"/>
      <c r="K131" s="40"/>
      <c r="L131" s="44"/>
      <c r="M131" s="235"/>
      <c r="N131" s="84"/>
      <c r="O131" s="84"/>
      <c r="P131" s="84"/>
      <c r="Q131" s="84"/>
      <c r="R131" s="84"/>
      <c r="S131" s="84"/>
      <c r="T131" s="85"/>
      <c r="AT131" s="18" t="s">
        <v>174</v>
      </c>
      <c r="AU131" s="18" t="s">
        <v>83</v>
      </c>
    </row>
    <row r="132" s="1" customFormat="1">
      <c r="B132" s="39"/>
      <c r="C132" s="40"/>
      <c r="D132" s="233" t="s">
        <v>369</v>
      </c>
      <c r="E132" s="40"/>
      <c r="F132" s="278" t="s">
        <v>944</v>
      </c>
      <c r="G132" s="40"/>
      <c r="H132" s="40"/>
      <c r="I132" s="146"/>
      <c r="J132" s="40"/>
      <c r="K132" s="40"/>
      <c r="L132" s="44"/>
      <c r="M132" s="279"/>
      <c r="N132" s="280"/>
      <c r="O132" s="280"/>
      <c r="P132" s="280"/>
      <c r="Q132" s="280"/>
      <c r="R132" s="280"/>
      <c r="S132" s="280"/>
      <c r="T132" s="281"/>
      <c r="AT132" s="18" t="s">
        <v>369</v>
      </c>
      <c r="AU132" s="18" t="s">
        <v>83</v>
      </c>
    </row>
    <row r="133" s="1" customFormat="1" ht="6.96" customHeight="1">
      <c r="B133" s="59"/>
      <c r="C133" s="60"/>
      <c r="D133" s="60"/>
      <c r="E133" s="60"/>
      <c r="F133" s="60"/>
      <c r="G133" s="60"/>
      <c r="H133" s="60"/>
      <c r="I133" s="171"/>
      <c r="J133" s="60"/>
      <c r="K133" s="60"/>
      <c r="L133" s="44"/>
    </row>
  </sheetData>
  <sheetProtection sheet="1" autoFilter="0" formatColumns="0" formatRows="0" objects="1" scenarios="1" spinCount="100000" saltValue="Yq4CnAPoU1gYx3k7OYGSomercSKibXOUYZL1BzA9EWfZT6UpUtRc+12LImjJDzD0RNqqI+djgOv6fW1YZQ4jHA==" hashValue="AkIBOaa88ysyCCYT+GtpLI04cbVgWXIzuLt7GbZqNkkbQqbPe1VSfi9g53OISD+k8ryt+Kw4D9FT+usx3nVqLA==" algorithmName="SHA-512" password="CC35"/>
  <autoFilter ref="C85:K13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3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114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85</v>
      </c>
    </row>
    <row r="4" ht="24.96" customHeight="1">
      <c r="B4" s="21"/>
      <c r="D4" s="142" t="s">
        <v>133</v>
      </c>
      <c r="L4" s="21"/>
      <c r="M4" s="143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44" t="s">
        <v>16</v>
      </c>
      <c r="L6" s="21"/>
    </row>
    <row r="7" ht="16.5" customHeight="1">
      <c r="B7" s="21"/>
      <c r="E7" s="145" t="str">
        <f>'Rekapitulace stavby'!K6</f>
        <v>Ulice Školní, Šumperk</v>
      </c>
      <c r="F7" s="144"/>
      <c r="G7" s="144"/>
      <c r="H7" s="144"/>
      <c r="L7" s="21"/>
    </row>
    <row r="8" ht="12" customHeight="1">
      <c r="B8" s="21"/>
      <c r="D8" s="144" t="s">
        <v>134</v>
      </c>
      <c r="L8" s="21"/>
    </row>
    <row r="9" s="1" customFormat="1" ht="16.5" customHeight="1">
      <c r="B9" s="44"/>
      <c r="E9" s="145" t="s">
        <v>1403</v>
      </c>
      <c r="F9" s="1"/>
      <c r="G9" s="1"/>
      <c r="H9" s="1"/>
      <c r="I9" s="146"/>
      <c r="L9" s="44"/>
    </row>
    <row r="10" s="1" customFormat="1" ht="12" customHeight="1">
      <c r="B10" s="44"/>
      <c r="D10" s="144" t="s">
        <v>136</v>
      </c>
      <c r="I10" s="146"/>
      <c r="L10" s="44"/>
    </row>
    <row r="11" s="1" customFormat="1" ht="36.96" customHeight="1">
      <c r="B11" s="44"/>
      <c r="E11" s="147" t="s">
        <v>1404</v>
      </c>
      <c r="F11" s="1"/>
      <c r="G11" s="1"/>
      <c r="H11" s="1"/>
      <c r="I11" s="146"/>
      <c r="L11" s="44"/>
    </row>
    <row r="12" s="1" customFormat="1">
      <c r="B12" s="44"/>
      <c r="I12" s="146"/>
      <c r="L12" s="44"/>
    </row>
    <row r="13" s="1" customFormat="1" ht="12" customHeight="1">
      <c r="B13" s="44"/>
      <c r="D13" s="144" t="s">
        <v>18</v>
      </c>
      <c r="F13" s="133" t="s">
        <v>19</v>
      </c>
      <c r="I13" s="148" t="s">
        <v>20</v>
      </c>
      <c r="J13" s="133" t="s">
        <v>19</v>
      </c>
      <c r="L13" s="44"/>
    </row>
    <row r="14" s="1" customFormat="1" ht="12" customHeight="1">
      <c r="B14" s="44"/>
      <c r="D14" s="144" t="s">
        <v>21</v>
      </c>
      <c r="F14" s="133" t="s">
        <v>22</v>
      </c>
      <c r="I14" s="148" t="s">
        <v>23</v>
      </c>
      <c r="J14" s="149" t="str">
        <f>'Rekapitulace stavby'!AN8</f>
        <v>19. 2. 2019</v>
      </c>
      <c r="L14" s="44"/>
    </row>
    <row r="15" s="1" customFormat="1" ht="10.8" customHeight="1">
      <c r="B15" s="44"/>
      <c r="I15" s="146"/>
      <c r="L15" s="44"/>
    </row>
    <row r="16" s="1" customFormat="1" ht="12" customHeight="1">
      <c r="B16" s="44"/>
      <c r="D16" s="144" t="s">
        <v>25</v>
      </c>
      <c r="I16" s="148" t="s">
        <v>26</v>
      </c>
      <c r="J16" s="133" t="s">
        <v>27</v>
      </c>
      <c r="L16" s="44"/>
    </row>
    <row r="17" s="1" customFormat="1" ht="18" customHeight="1">
      <c r="B17" s="44"/>
      <c r="E17" s="133" t="s">
        <v>28</v>
      </c>
      <c r="I17" s="148" t="s">
        <v>29</v>
      </c>
      <c r="J17" s="133" t="s">
        <v>30</v>
      </c>
      <c r="L17" s="44"/>
    </row>
    <row r="18" s="1" customFormat="1" ht="6.96" customHeight="1">
      <c r="B18" s="44"/>
      <c r="I18" s="146"/>
      <c r="L18" s="44"/>
    </row>
    <row r="19" s="1" customFormat="1" ht="12" customHeight="1">
      <c r="B19" s="44"/>
      <c r="D19" s="144" t="s">
        <v>31</v>
      </c>
      <c r="I19" s="148" t="s">
        <v>26</v>
      </c>
      <c r="J19" s="34" t="str">
        <f>'Rekapitulace stavby'!AN13</f>
        <v>Vyplň údaj</v>
      </c>
      <c r="L19" s="44"/>
    </row>
    <row r="20" s="1" customFormat="1" ht="18" customHeight="1">
      <c r="B20" s="44"/>
      <c r="E20" s="34" t="str">
        <f>'Rekapitulace stavby'!E14</f>
        <v>Vyplň údaj</v>
      </c>
      <c r="F20" s="133"/>
      <c r="G20" s="133"/>
      <c r="H20" s="133"/>
      <c r="I20" s="148" t="s">
        <v>29</v>
      </c>
      <c r="J20" s="34" t="str">
        <f>'Rekapitulace stavby'!AN14</f>
        <v>Vyplň údaj</v>
      </c>
      <c r="L20" s="44"/>
    </row>
    <row r="21" s="1" customFormat="1" ht="6.96" customHeight="1">
      <c r="B21" s="44"/>
      <c r="I21" s="146"/>
      <c r="L21" s="44"/>
    </row>
    <row r="22" s="1" customFormat="1" ht="12" customHeight="1">
      <c r="B22" s="44"/>
      <c r="D22" s="144" t="s">
        <v>33</v>
      </c>
      <c r="I22" s="148" t="s">
        <v>26</v>
      </c>
      <c r="J22" s="133" t="s">
        <v>34</v>
      </c>
      <c r="L22" s="44"/>
    </row>
    <row r="23" s="1" customFormat="1" ht="18" customHeight="1">
      <c r="B23" s="44"/>
      <c r="E23" s="133" t="s">
        <v>35</v>
      </c>
      <c r="I23" s="148" t="s">
        <v>29</v>
      </c>
      <c r="J23" s="133" t="s">
        <v>36</v>
      </c>
      <c r="L23" s="44"/>
    </row>
    <row r="24" s="1" customFormat="1" ht="6.96" customHeight="1">
      <c r="B24" s="44"/>
      <c r="I24" s="146"/>
      <c r="L24" s="44"/>
    </row>
    <row r="25" s="1" customFormat="1" ht="12" customHeight="1">
      <c r="B25" s="44"/>
      <c r="D25" s="144" t="s">
        <v>38</v>
      </c>
      <c r="I25" s="148" t="s">
        <v>26</v>
      </c>
      <c r="J25" s="133" t="s">
        <v>19</v>
      </c>
      <c r="L25" s="44"/>
    </row>
    <row r="26" s="1" customFormat="1" ht="18" customHeight="1">
      <c r="B26" s="44"/>
      <c r="E26" s="133" t="s">
        <v>39</v>
      </c>
      <c r="I26" s="148" t="s">
        <v>29</v>
      </c>
      <c r="J26" s="133" t="s">
        <v>19</v>
      </c>
      <c r="L26" s="44"/>
    </row>
    <row r="27" s="1" customFormat="1" ht="6.96" customHeight="1">
      <c r="B27" s="44"/>
      <c r="I27" s="146"/>
      <c r="L27" s="44"/>
    </row>
    <row r="28" s="1" customFormat="1" ht="12" customHeight="1">
      <c r="B28" s="44"/>
      <c r="D28" s="144" t="s">
        <v>40</v>
      </c>
      <c r="I28" s="146"/>
      <c r="L28" s="44"/>
    </row>
    <row r="29" s="7" customFormat="1" ht="16.5" customHeight="1">
      <c r="B29" s="150"/>
      <c r="E29" s="151" t="s">
        <v>19</v>
      </c>
      <c r="F29" s="151"/>
      <c r="G29" s="151"/>
      <c r="H29" s="151"/>
      <c r="I29" s="152"/>
      <c r="L29" s="150"/>
    </row>
    <row r="30" s="1" customFormat="1" ht="6.96" customHeight="1">
      <c r="B30" s="44"/>
      <c r="I30" s="146"/>
      <c r="L30" s="44"/>
    </row>
    <row r="31" s="1" customFormat="1" ht="6.96" customHeight="1">
      <c r="B31" s="44"/>
      <c r="D31" s="76"/>
      <c r="E31" s="76"/>
      <c r="F31" s="76"/>
      <c r="G31" s="76"/>
      <c r="H31" s="76"/>
      <c r="I31" s="153"/>
      <c r="J31" s="76"/>
      <c r="K31" s="76"/>
      <c r="L31" s="44"/>
    </row>
    <row r="32" s="1" customFormat="1" ht="25.44" customHeight="1">
      <c r="B32" s="44"/>
      <c r="D32" s="154" t="s">
        <v>42</v>
      </c>
      <c r="I32" s="146"/>
      <c r="J32" s="155">
        <f>ROUND(J89, 2)</f>
        <v>0</v>
      </c>
      <c r="L32" s="44"/>
    </row>
    <row r="33" s="1" customFormat="1" ht="6.96" customHeight="1">
      <c r="B33" s="44"/>
      <c r="D33" s="76"/>
      <c r="E33" s="76"/>
      <c r="F33" s="76"/>
      <c r="G33" s="76"/>
      <c r="H33" s="76"/>
      <c r="I33" s="153"/>
      <c r="J33" s="76"/>
      <c r="K33" s="76"/>
      <c r="L33" s="44"/>
    </row>
    <row r="34" s="1" customFormat="1" ht="14.4" customHeight="1">
      <c r="B34" s="44"/>
      <c r="F34" s="156" t="s">
        <v>44</v>
      </c>
      <c r="I34" s="157" t="s">
        <v>43</v>
      </c>
      <c r="J34" s="156" t="s">
        <v>45</v>
      </c>
      <c r="L34" s="44"/>
    </row>
    <row r="35" s="1" customFormat="1" ht="14.4" customHeight="1">
      <c r="B35" s="44"/>
      <c r="D35" s="158" t="s">
        <v>46</v>
      </c>
      <c r="E35" s="144" t="s">
        <v>47</v>
      </c>
      <c r="F35" s="159">
        <f>ROUND((SUM(BE89:BE463)),  2)</f>
        <v>0</v>
      </c>
      <c r="I35" s="160">
        <v>0.20999999999999999</v>
      </c>
      <c r="J35" s="159">
        <f>ROUND(((SUM(BE89:BE463))*I35),  2)</f>
        <v>0</v>
      </c>
      <c r="L35" s="44"/>
    </row>
    <row r="36" s="1" customFormat="1" ht="14.4" customHeight="1">
      <c r="B36" s="44"/>
      <c r="E36" s="144" t="s">
        <v>48</v>
      </c>
      <c r="F36" s="159">
        <f>ROUND((SUM(BF89:BF463)),  2)</f>
        <v>0</v>
      </c>
      <c r="I36" s="160">
        <v>0.14999999999999999</v>
      </c>
      <c r="J36" s="159">
        <f>ROUND(((SUM(BF89:BF463))*I36),  2)</f>
        <v>0</v>
      </c>
      <c r="L36" s="44"/>
    </row>
    <row r="37" hidden="1" s="1" customFormat="1" ht="14.4" customHeight="1">
      <c r="B37" s="44"/>
      <c r="E37" s="144" t="s">
        <v>49</v>
      </c>
      <c r="F37" s="159">
        <f>ROUND((SUM(BG89:BG463)),  2)</f>
        <v>0</v>
      </c>
      <c r="I37" s="160">
        <v>0.20999999999999999</v>
      </c>
      <c r="J37" s="159">
        <f>0</f>
        <v>0</v>
      </c>
      <c r="L37" s="44"/>
    </row>
    <row r="38" hidden="1" s="1" customFormat="1" ht="14.4" customHeight="1">
      <c r="B38" s="44"/>
      <c r="E38" s="144" t="s">
        <v>50</v>
      </c>
      <c r="F38" s="159">
        <f>ROUND((SUM(BH89:BH463)),  2)</f>
        <v>0</v>
      </c>
      <c r="I38" s="160">
        <v>0.14999999999999999</v>
      </c>
      <c r="J38" s="159">
        <f>0</f>
        <v>0</v>
      </c>
      <c r="L38" s="44"/>
    </row>
    <row r="39" hidden="1" s="1" customFormat="1" ht="14.4" customHeight="1">
      <c r="B39" s="44"/>
      <c r="E39" s="144" t="s">
        <v>51</v>
      </c>
      <c r="F39" s="159">
        <f>ROUND((SUM(BI89:BI463)),  2)</f>
        <v>0</v>
      </c>
      <c r="I39" s="160">
        <v>0</v>
      </c>
      <c r="J39" s="159">
        <f>0</f>
        <v>0</v>
      </c>
      <c r="L39" s="44"/>
    </row>
    <row r="40" s="1" customFormat="1" ht="6.96" customHeight="1">
      <c r="B40" s="44"/>
      <c r="I40" s="146"/>
      <c r="L40" s="44"/>
    </row>
    <row r="41" s="1" customFormat="1" ht="25.44" customHeight="1">
      <c r="B41" s="44"/>
      <c r="C41" s="161"/>
      <c r="D41" s="162" t="s">
        <v>52</v>
      </c>
      <c r="E41" s="163"/>
      <c r="F41" s="163"/>
      <c r="G41" s="164" t="s">
        <v>53</v>
      </c>
      <c r="H41" s="165" t="s">
        <v>54</v>
      </c>
      <c r="I41" s="166"/>
      <c r="J41" s="167">
        <f>SUM(J32:J39)</f>
        <v>0</v>
      </c>
      <c r="K41" s="168"/>
      <c r="L41" s="44"/>
    </row>
    <row r="42" s="1" customFormat="1" ht="14.4" customHeight="1">
      <c r="B42" s="169"/>
      <c r="C42" s="170"/>
      <c r="D42" s="170"/>
      <c r="E42" s="170"/>
      <c r="F42" s="170"/>
      <c r="G42" s="170"/>
      <c r="H42" s="170"/>
      <c r="I42" s="171"/>
      <c r="J42" s="170"/>
      <c r="K42" s="170"/>
      <c r="L42" s="44"/>
    </row>
    <row r="46" s="1" customFormat="1" ht="6.96" customHeight="1">
      <c r="B46" s="172"/>
      <c r="C46" s="173"/>
      <c r="D46" s="173"/>
      <c r="E46" s="173"/>
      <c r="F46" s="173"/>
      <c r="G46" s="173"/>
      <c r="H46" s="173"/>
      <c r="I46" s="174"/>
      <c r="J46" s="173"/>
      <c r="K46" s="173"/>
      <c r="L46" s="44"/>
    </row>
    <row r="47" s="1" customFormat="1" ht="24.96" customHeight="1">
      <c r="B47" s="39"/>
      <c r="C47" s="24" t="s">
        <v>138</v>
      </c>
      <c r="D47" s="40"/>
      <c r="E47" s="40"/>
      <c r="F47" s="40"/>
      <c r="G47" s="40"/>
      <c r="H47" s="40"/>
      <c r="I47" s="146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44"/>
    </row>
    <row r="49" s="1" customFormat="1" ht="12" customHeight="1">
      <c r="B49" s="39"/>
      <c r="C49" s="33" t="s">
        <v>16</v>
      </c>
      <c r="D49" s="40"/>
      <c r="E49" s="40"/>
      <c r="F49" s="40"/>
      <c r="G49" s="40"/>
      <c r="H49" s="40"/>
      <c r="I49" s="146"/>
      <c r="J49" s="40"/>
      <c r="K49" s="40"/>
      <c r="L49" s="44"/>
    </row>
    <row r="50" s="1" customFormat="1" ht="16.5" customHeight="1">
      <c r="B50" s="39"/>
      <c r="C50" s="40"/>
      <c r="D50" s="40"/>
      <c r="E50" s="175" t="str">
        <f>E7</f>
        <v>Ulice Školní, Šumperk</v>
      </c>
      <c r="F50" s="33"/>
      <c r="G50" s="33"/>
      <c r="H50" s="33"/>
      <c r="I50" s="146"/>
      <c r="J50" s="40"/>
      <c r="K50" s="40"/>
      <c r="L50" s="44"/>
    </row>
    <row r="51" ht="12" customHeight="1">
      <c r="B51" s="22"/>
      <c r="C51" s="33" t="s">
        <v>134</v>
      </c>
      <c r="D51" s="23"/>
      <c r="E51" s="23"/>
      <c r="F51" s="23"/>
      <c r="G51" s="23"/>
      <c r="H51" s="23"/>
      <c r="I51" s="138"/>
      <c r="J51" s="23"/>
      <c r="K51" s="23"/>
      <c r="L51" s="21"/>
    </row>
    <row r="52" s="1" customFormat="1" ht="16.5" customHeight="1">
      <c r="B52" s="39"/>
      <c r="C52" s="40"/>
      <c r="D52" s="40"/>
      <c r="E52" s="175" t="s">
        <v>1403</v>
      </c>
      <c r="F52" s="40"/>
      <c r="G52" s="40"/>
      <c r="H52" s="40"/>
      <c r="I52" s="146"/>
      <c r="J52" s="40"/>
      <c r="K52" s="40"/>
      <c r="L52" s="44"/>
    </row>
    <row r="53" s="1" customFormat="1" ht="12" customHeight="1">
      <c r="B53" s="39"/>
      <c r="C53" s="33" t="s">
        <v>136</v>
      </c>
      <c r="D53" s="40"/>
      <c r="E53" s="40"/>
      <c r="F53" s="40"/>
      <c r="G53" s="40"/>
      <c r="H53" s="40"/>
      <c r="I53" s="146"/>
      <c r="J53" s="40"/>
      <c r="K53" s="40"/>
      <c r="L53" s="44"/>
    </row>
    <row r="54" s="1" customFormat="1" ht="16.5" customHeight="1">
      <c r="B54" s="39"/>
      <c r="C54" s="40"/>
      <c r="D54" s="40"/>
      <c r="E54" s="69" t="str">
        <f>E11</f>
        <v>401- I NN - Rozvody VO - I.etapa (SO 102) - neuznatelné náklady</v>
      </c>
      <c r="F54" s="40"/>
      <c r="G54" s="40"/>
      <c r="H54" s="40"/>
      <c r="I54" s="146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44"/>
    </row>
    <row r="56" s="1" customFormat="1" ht="12" customHeight="1">
      <c r="B56" s="39"/>
      <c r="C56" s="33" t="s">
        <v>21</v>
      </c>
      <c r="D56" s="40"/>
      <c r="E56" s="40"/>
      <c r="F56" s="28" t="str">
        <f>F14</f>
        <v xml:space="preserve"> </v>
      </c>
      <c r="G56" s="40"/>
      <c r="H56" s="40"/>
      <c r="I56" s="148" t="s">
        <v>23</v>
      </c>
      <c r="J56" s="72" t="str">
        <f>IF(J14="","",J14)</f>
        <v>19. 2. 2019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44"/>
    </row>
    <row r="58" s="1" customFormat="1" ht="15.15" customHeight="1">
      <c r="B58" s="39"/>
      <c r="C58" s="33" t="s">
        <v>25</v>
      </c>
      <c r="D58" s="40"/>
      <c r="E58" s="40"/>
      <c r="F58" s="28" t="str">
        <f>E17</f>
        <v>Město Šumperk</v>
      </c>
      <c r="G58" s="40"/>
      <c r="H58" s="40"/>
      <c r="I58" s="148" t="s">
        <v>33</v>
      </c>
      <c r="J58" s="37" t="str">
        <f>E23</f>
        <v>PROJEKCE s.r.o.</v>
      </c>
      <c r="K58" s="40"/>
      <c r="L58" s="44"/>
    </row>
    <row r="59" s="1" customFormat="1" ht="27.9" customHeight="1">
      <c r="B59" s="39"/>
      <c r="C59" s="33" t="s">
        <v>31</v>
      </c>
      <c r="D59" s="40"/>
      <c r="E59" s="40"/>
      <c r="F59" s="28" t="str">
        <f>IF(E20="","",E20)</f>
        <v>Vyplň údaj</v>
      </c>
      <c r="G59" s="40"/>
      <c r="H59" s="40"/>
      <c r="I59" s="148" t="s">
        <v>38</v>
      </c>
      <c r="J59" s="37" t="str">
        <f>E26</f>
        <v>Petr Slezák, CS ÚRS 2019 01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44"/>
    </row>
    <row r="61" s="1" customFormat="1" ht="29.28" customHeight="1">
      <c r="B61" s="39"/>
      <c r="C61" s="176" t="s">
        <v>139</v>
      </c>
      <c r="D61" s="177"/>
      <c r="E61" s="177"/>
      <c r="F61" s="177"/>
      <c r="G61" s="177"/>
      <c r="H61" s="177"/>
      <c r="I61" s="178"/>
      <c r="J61" s="179" t="s">
        <v>140</v>
      </c>
      <c r="K61" s="177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44"/>
    </row>
    <row r="63" s="1" customFormat="1" ht="22.8" customHeight="1">
      <c r="B63" s="39"/>
      <c r="C63" s="180" t="s">
        <v>74</v>
      </c>
      <c r="D63" s="40"/>
      <c r="E63" s="40"/>
      <c r="F63" s="40"/>
      <c r="G63" s="40"/>
      <c r="H63" s="40"/>
      <c r="I63" s="146"/>
      <c r="J63" s="102">
        <f>J89</f>
        <v>0</v>
      </c>
      <c r="K63" s="40"/>
      <c r="L63" s="44"/>
      <c r="AU63" s="18" t="s">
        <v>141</v>
      </c>
    </row>
    <row r="64" s="8" customFormat="1" ht="24.96" customHeight="1">
      <c r="B64" s="181"/>
      <c r="C64" s="182"/>
      <c r="D64" s="183" t="s">
        <v>1405</v>
      </c>
      <c r="E64" s="184"/>
      <c r="F64" s="184"/>
      <c r="G64" s="184"/>
      <c r="H64" s="184"/>
      <c r="I64" s="185"/>
      <c r="J64" s="186">
        <f>J90</f>
        <v>0</v>
      </c>
      <c r="K64" s="182"/>
      <c r="L64" s="187"/>
    </row>
    <row r="65" s="8" customFormat="1" ht="24.96" customHeight="1">
      <c r="B65" s="181"/>
      <c r="C65" s="182"/>
      <c r="D65" s="183" t="s">
        <v>1406</v>
      </c>
      <c r="E65" s="184"/>
      <c r="F65" s="184"/>
      <c r="G65" s="184"/>
      <c r="H65" s="184"/>
      <c r="I65" s="185"/>
      <c r="J65" s="186">
        <f>J225</f>
        <v>0</v>
      </c>
      <c r="K65" s="182"/>
      <c r="L65" s="187"/>
    </row>
    <row r="66" s="8" customFormat="1" ht="24.96" customHeight="1">
      <c r="B66" s="181"/>
      <c r="C66" s="182"/>
      <c r="D66" s="183" t="s">
        <v>1407</v>
      </c>
      <c r="E66" s="184"/>
      <c r="F66" s="184"/>
      <c r="G66" s="184"/>
      <c r="H66" s="184"/>
      <c r="I66" s="185"/>
      <c r="J66" s="186">
        <f>J332</f>
        <v>0</v>
      </c>
      <c r="K66" s="182"/>
      <c r="L66" s="187"/>
    </row>
    <row r="67" s="8" customFormat="1" ht="24.96" customHeight="1">
      <c r="B67" s="181"/>
      <c r="C67" s="182"/>
      <c r="D67" s="183" t="s">
        <v>1408</v>
      </c>
      <c r="E67" s="184"/>
      <c r="F67" s="184"/>
      <c r="G67" s="184"/>
      <c r="H67" s="184"/>
      <c r="I67" s="185"/>
      <c r="J67" s="186">
        <f>J459</f>
        <v>0</v>
      </c>
      <c r="K67" s="182"/>
      <c r="L67" s="187"/>
    </row>
    <row r="68" s="1" customFormat="1" ht="21.84" customHeight="1">
      <c r="B68" s="39"/>
      <c r="C68" s="40"/>
      <c r="D68" s="40"/>
      <c r="E68" s="40"/>
      <c r="F68" s="40"/>
      <c r="G68" s="40"/>
      <c r="H68" s="40"/>
      <c r="I68" s="146"/>
      <c r="J68" s="40"/>
      <c r="K68" s="40"/>
      <c r="L68" s="44"/>
    </row>
    <row r="69" s="1" customFormat="1" ht="6.96" customHeight="1">
      <c r="B69" s="59"/>
      <c r="C69" s="60"/>
      <c r="D69" s="60"/>
      <c r="E69" s="60"/>
      <c r="F69" s="60"/>
      <c r="G69" s="60"/>
      <c r="H69" s="60"/>
      <c r="I69" s="171"/>
      <c r="J69" s="60"/>
      <c r="K69" s="60"/>
      <c r="L69" s="44"/>
    </row>
    <row r="73" s="1" customFormat="1" ht="6.96" customHeight="1">
      <c r="B73" s="61"/>
      <c r="C73" s="62"/>
      <c r="D73" s="62"/>
      <c r="E73" s="62"/>
      <c r="F73" s="62"/>
      <c r="G73" s="62"/>
      <c r="H73" s="62"/>
      <c r="I73" s="174"/>
      <c r="J73" s="62"/>
      <c r="K73" s="62"/>
      <c r="L73" s="44"/>
    </row>
    <row r="74" s="1" customFormat="1" ht="24.96" customHeight="1">
      <c r="B74" s="39"/>
      <c r="C74" s="24" t="s">
        <v>150</v>
      </c>
      <c r="D74" s="40"/>
      <c r="E74" s="40"/>
      <c r="F74" s="40"/>
      <c r="G74" s="40"/>
      <c r="H74" s="40"/>
      <c r="I74" s="146"/>
      <c r="J74" s="40"/>
      <c r="K74" s="40"/>
      <c r="L74" s="44"/>
    </row>
    <row r="75" s="1" customFormat="1" ht="6.96" customHeight="1">
      <c r="B75" s="39"/>
      <c r="C75" s="40"/>
      <c r="D75" s="40"/>
      <c r="E75" s="40"/>
      <c r="F75" s="40"/>
      <c r="G75" s="40"/>
      <c r="H75" s="40"/>
      <c r="I75" s="146"/>
      <c r="J75" s="40"/>
      <c r="K75" s="40"/>
      <c r="L75" s="44"/>
    </row>
    <row r="76" s="1" customFormat="1" ht="12" customHeight="1">
      <c r="B76" s="39"/>
      <c r="C76" s="33" t="s">
        <v>16</v>
      </c>
      <c r="D76" s="40"/>
      <c r="E76" s="40"/>
      <c r="F76" s="40"/>
      <c r="G76" s="40"/>
      <c r="H76" s="40"/>
      <c r="I76" s="146"/>
      <c r="J76" s="40"/>
      <c r="K76" s="40"/>
      <c r="L76" s="44"/>
    </row>
    <row r="77" s="1" customFormat="1" ht="16.5" customHeight="1">
      <c r="B77" s="39"/>
      <c r="C77" s="40"/>
      <c r="D77" s="40"/>
      <c r="E77" s="175" t="str">
        <f>E7</f>
        <v>Ulice Školní, Šumperk</v>
      </c>
      <c r="F77" s="33"/>
      <c r="G77" s="33"/>
      <c r="H77" s="33"/>
      <c r="I77" s="146"/>
      <c r="J77" s="40"/>
      <c r="K77" s="40"/>
      <c r="L77" s="44"/>
    </row>
    <row r="78" ht="12" customHeight="1">
      <c r="B78" s="22"/>
      <c r="C78" s="33" t="s">
        <v>134</v>
      </c>
      <c r="D78" s="23"/>
      <c r="E78" s="23"/>
      <c r="F78" s="23"/>
      <c r="G78" s="23"/>
      <c r="H78" s="23"/>
      <c r="I78" s="138"/>
      <c r="J78" s="23"/>
      <c r="K78" s="23"/>
      <c r="L78" s="21"/>
    </row>
    <row r="79" s="1" customFormat="1" ht="16.5" customHeight="1">
      <c r="B79" s="39"/>
      <c r="C79" s="40"/>
      <c r="D79" s="40"/>
      <c r="E79" s="175" t="s">
        <v>1403</v>
      </c>
      <c r="F79" s="40"/>
      <c r="G79" s="40"/>
      <c r="H79" s="40"/>
      <c r="I79" s="146"/>
      <c r="J79" s="40"/>
      <c r="K79" s="40"/>
      <c r="L79" s="44"/>
    </row>
    <row r="80" s="1" customFormat="1" ht="12" customHeight="1">
      <c r="B80" s="39"/>
      <c r="C80" s="33" t="s">
        <v>136</v>
      </c>
      <c r="D80" s="40"/>
      <c r="E80" s="40"/>
      <c r="F80" s="40"/>
      <c r="G80" s="40"/>
      <c r="H80" s="40"/>
      <c r="I80" s="146"/>
      <c r="J80" s="40"/>
      <c r="K80" s="40"/>
      <c r="L80" s="44"/>
    </row>
    <row r="81" s="1" customFormat="1" ht="16.5" customHeight="1">
      <c r="B81" s="39"/>
      <c r="C81" s="40"/>
      <c r="D81" s="40"/>
      <c r="E81" s="69" t="str">
        <f>E11</f>
        <v>401- I NN - Rozvody VO - I.etapa (SO 102) - neuznatelné náklady</v>
      </c>
      <c r="F81" s="40"/>
      <c r="G81" s="40"/>
      <c r="H81" s="40"/>
      <c r="I81" s="146"/>
      <c r="J81" s="40"/>
      <c r="K81" s="40"/>
      <c r="L81" s="44"/>
    </row>
    <row r="82" s="1" customFormat="1" ht="6.96" customHeight="1">
      <c r="B82" s="39"/>
      <c r="C82" s="40"/>
      <c r="D82" s="40"/>
      <c r="E82" s="40"/>
      <c r="F82" s="40"/>
      <c r="G82" s="40"/>
      <c r="H82" s="40"/>
      <c r="I82" s="146"/>
      <c r="J82" s="40"/>
      <c r="K82" s="40"/>
      <c r="L82" s="44"/>
    </row>
    <row r="83" s="1" customFormat="1" ht="12" customHeight="1">
      <c r="B83" s="39"/>
      <c r="C83" s="33" t="s">
        <v>21</v>
      </c>
      <c r="D83" s="40"/>
      <c r="E83" s="40"/>
      <c r="F83" s="28" t="str">
        <f>F14</f>
        <v xml:space="preserve"> </v>
      </c>
      <c r="G83" s="40"/>
      <c r="H83" s="40"/>
      <c r="I83" s="148" t="s">
        <v>23</v>
      </c>
      <c r="J83" s="72" t="str">
        <f>IF(J14="","",J14)</f>
        <v>19. 2. 2019</v>
      </c>
      <c r="K83" s="40"/>
      <c r="L83" s="44"/>
    </row>
    <row r="84" s="1" customFormat="1" ht="6.96" customHeight="1">
      <c r="B84" s="39"/>
      <c r="C84" s="40"/>
      <c r="D84" s="40"/>
      <c r="E84" s="40"/>
      <c r="F84" s="40"/>
      <c r="G84" s="40"/>
      <c r="H84" s="40"/>
      <c r="I84" s="146"/>
      <c r="J84" s="40"/>
      <c r="K84" s="40"/>
      <c r="L84" s="44"/>
    </row>
    <row r="85" s="1" customFormat="1" ht="15.15" customHeight="1">
      <c r="B85" s="39"/>
      <c r="C85" s="33" t="s">
        <v>25</v>
      </c>
      <c r="D85" s="40"/>
      <c r="E85" s="40"/>
      <c r="F85" s="28" t="str">
        <f>E17</f>
        <v>Město Šumperk</v>
      </c>
      <c r="G85" s="40"/>
      <c r="H85" s="40"/>
      <c r="I85" s="148" t="s">
        <v>33</v>
      </c>
      <c r="J85" s="37" t="str">
        <f>E23</f>
        <v>PROJEKCE s.r.o.</v>
      </c>
      <c r="K85" s="40"/>
      <c r="L85" s="44"/>
    </row>
    <row r="86" s="1" customFormat="1" ht="27.9" customHeight="1">
      <c r="B86" s="39"/>
      <c r="C86" s="33" t="s">
        <v>31</v>
      </c>
      <c r="D86" s="40"/>
      <c r="E86" s="40"/>
      <c r="F86" s="28" t="str">
        <f>IF(E20="","",E20)</f>
        <v>Vyplň údaj</v>
      </c>
      <c r="G86" s="40"/>
      <c r="H86" s="40"/>
      <c r="I86" s="148" t="s">
        <v>38</v>
      </c>
      <c r="J86" s="37" t="str">
        <f>E26</f>
        <v>Petr Slezák, CS ÚRS 2019 01</v>
      </c>
      <c r="K86" s="40"/>
      <c r="L86" s="44"/>
    </row>
    <row r="87" s="1" customFormat="1" ht="10.32" customHeight="1">
      <c r="B87" s="39"/>
      <c r="C87" s="40"/>
      <c r="D87" s="40"/>
      <c r="E87" s="40"/>
      <c r="F87" s="40"/>
      <c r="G87" s="40"/>
      <c r="H87" s="40"/>
      <c r="I87" s="146"/>
      <c r="J87" s="40"/>
      <c r="K87" s="40"/>
      <c r="L87" s="44"/>
    </row>
    <row r="88" s="10" customFormat="1" ht="29.28" customHeight="1">
      <c r="B88" s="194"/>
      <c r="C88" s="195" t="s">
        <v>151</v>
      </c>
      <c r="D88" s="196" t="s">
        <v>61</v>
      </c>
      <c r="E88" s="196" t="s">
        <v>57</v>
      </c>
      <c r="F88" s="196" t="s">
        <v>58</v>
      </c>
      <c r="G88" s="196" t="s">
        <v>152</v>
      </c>
      <c r="H88" s="196" t="s">
        <v>153</v>
      </c>
      <c r="I88" s="197" t="s">
        <v>154</v>
      </c>
      <c r="J88" s="196" t="s">
        <v>140</v>
      </c>
      <c r="K88" s="198" t="s">
        <v>155</v>
      </c>
      <c r="L88" s="199"/>
      <c r="M88" s="92" t="s">
        <v>19</v>
      </c>
      <c r="N88" s="93" t="s">
        <v>46</v>
      </c>
      <c r="O88" s="93" t="s">
        <v>156</v>
      </c>
      <c r="P88" s="93" t="s">
        <v>157</v>
      </c>
      <c r="Q88" s="93" t="s">
        <v>158</v>
      </c>
      <c r="R88" s="93" t="s">
        <v>159</v>
      </c>
      <c r="S88" s="93" t="s">
        <v>160</v>
      </c>
      <c r="T88" s="94" t="s">
        <v>161</v>
      </c>
    </row>
    <row r="89" s="1" customFormat="1" ht="22.8" customHeight="1">
      <c r="B89" s="39"/>
      <c r="C89" s="99" t="s">
        <v>162</v>
      </c>
      <c r="D89" s="40"/>
      <c r="E89" s="40"/>
      <c r="F89" s="40"/>
      <c r="G89" s="40"/>
      <c r="H89" s="40"/>
      <c r="I89" s="146"/>
      <c r="J89" s="200">
        <f>BK89</f>
        <v>0</v>
      </c>
      <c r="K89" s="40"/>
      <c r="L89" s="44"/>
      <c r="M89" s="95"/>
      <c r="N89" s="96"/>
      <c r="O89" s="96"/>
      <c r="P89" s="201">
        <f>P90+P225+P332+P459</f>
        <v>0</v>
      </c>
      <c r="Q89" s="96"/>
      <c r="R89" s="201">
        <f>R90+R225+R332+R459</f>
        <v>0</v>
      </c>
      <c r="S89" s="96"/>
      <c r="T89" s="202">
        <f>T90+T225+T332+T459</f>
        <v>0</v>
      </c>
      <c r="AT89" s="18" t="s">
        <v>75</v>
      </c>
      <c r="AU89" s="18" t="s">
        <v>141</v>
      </c>
      <c r="BK89" s="203">
        <f>BK90+BK225+BK332+BK459</f>
        <v>0</v>
      </c>
    </row>
    <row r="90" s="11" customFormat="1" ht="25.92" customHeight="1">
      <c r="B90" s="204"/>
      <c r="C90" s="205"/>
      <c r="D90" s="206" t="s">
        <v>75</v>
      </c>
      <c r="E90" s="207" t="s">
        <v>1409</v>
      </c>
      <c r="F90" s="207" t="s">
        <v>1410</v>
      </c>
      <c r="G90" s="205"/>
      <c r="H90" s="205"/>
      <c r="I90" s="208"/>
      <c r="J90" s="209">
        <f>BK90</f>
        <v>0</v>
      </c>
      <c r="K90" s="205"/>
      <c r="L90" s="210"/>
      <c r="M90" s="211"/>
      <c r="N90" s="212"/>
      <c r="O90" s="212"/>
      <c r="P90" s="213">
        <f>SUM(P91:P224)</f>
        <v>0</v>
      </c>
      <c r="Q90" s="212"/>
      <c r="R90" s="213">
        <f>SUM(R91:R224)</f>
        <v>0</v>
      </c>
      <c r="S90" s="212"/>
      <c r="T90" s="214">
        <f>SUM(T91:T224)</f>
        <v>0</v>
      </c>
      <c r="AR90" s="215" t="s">
        <v>83</v>
      </c>
      <c r="AT90" s="216" t="s">
        <v>75</v>
      </c>
      <c r="AU90" s="216" t="s">
        <v>76</v>
      </c>
      <c r="AY90" s="215" t="s">
        <v>165</v>
      </c>
      <c r="BK90" s="217">
        <f>SUM(BK91:BK224)</f>
        <v>0</v>
      </c>
    </row>
    <row r="91" s="1" customFormat="1" ht="16.5" customHeight="1">
      <c r="B91" s="39"/>
      <c r="C91" s="220" t="s">
        <v>83</v>
      </c>
      <c r="D91" s="220" t="s">
        <v>167</v>
      </c>
      <c r="E91" s="221" t="s">
        <v>1411</v>
      </c>
      <c r="F91" s="222" t="s">
        <v>1412</v>
      </c>
      <c r="G91" s="223" t="s">
        <v>197</v>
      </c>
      <c r="H91" s="224">
        <v>36</v>
      </c>
      <c r="I91" s="225"/>
      <c r="J91" s="226">
        <f>ROUND(I91*H91,2)</f>
        <v>0</v>
      </c>
      <c r="K91" s="222" t="s">
        <v>367</v>
      </c>
      <c r="L91" s="44"/>
      <c r="M91" s="227" t="s">
        <v>19</v>
      </c>
      <c r="N91" s="228" t="s">
        <v>47</v>
      </c>
      <c r="O91" s="84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1" t="s">
        <v>172</v>
      </c>
      <c r="AT91" s="231" t="s">
        <v>167</v>
      </c>
      <c r="AU91" s="231" t="s">
        <v>83</v>
      </c>
      <c r="AY91" s="18" t="s">
        <v>165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18" t="s">
        <v>83</v>
      </c>
      <c r="BK91" s="232">
        <f>ROUND(I91*H91,2)</f>
        <v>0</v>
      </c>
      <c r="BL91" s="18" t="s">
        <v>172</v>
      </c>
      <c r="BM91" s="231" t="s">
        <v>1413</v>
      </c>
    </row>
    <row r="92" s="1" customFormat="1">
      <c r="B92" s="39"/>
      <c r="C92" s="40"/>
      <c r="D92" s="233" t="s">
        <v>174</v>
      </c>
      <c r="E92" s="40"/>
      <c r="F92" s="234" t="s">
        <v>1412</v>
      </c>
      <c r="G92" s="40"/>
      <c r="H92" s="40"/>
      <c r="I92" s="146"/>
      <c r="J92" s="40"/>
      <c r="K92" s="40"/>
      <c r="L92" s="44"/>
      <c r="M92" s="235"/>
      <c r="N92" s="84"/>
      <c r="O92" s="84"/>
      <c r="P92" s="84"/>
      <c r="Q92" s="84"/>
      <c r="R92" s="84"/>
      <c r="S92" s="84"/>
      <c r="T92" s="85"/>
      <c r="AT92" s="18" t="s">
        <v>174</v>
      </c>
      <c r="AU92" s="18" t="s">
        <v>83</v>
      </c>
    </row>
    <row r="93" s="1" customFormat="1" ht="16.5" customHeight="1">
      <c r="B93" s="39"/>
      <c r="C93" s="220" t="s">
        <v>85</v>
      </c>
      <c r="D93" s="220" t="s">
        <v>167</v>
      </c>
      <c r="E93" s="221" t="s">
        <v>1414</v>
      </c>
      <c r="F93" s="222" t="s">
        <v>1415</v>
      </c>
      <c r="G93" s="223" t="s">
        <v>197</v>
      </c>
      <c r="H93" s="224">
        <v>9.1999999999999993</v>
      </c>
      <c r="I93" s="225"/>
      <c r="J93" s="226">
        <f>ROUND(I93*H93,2)</f>
        <v>0</v>
      </c>
      <c r="K93" s="222" t="s">
        <v>367</v>
      </c>
      <c r="L93" s="44"/>
      <c r="M93" s="227" t="s">
        <v>19</v>
      </c>
      <c r="N93" s="228" t="s">
        <v>47</v>
      </c>
      <c r="O93" s="84"/>
      <c r="P93" s="229">
        <f>O93*H93</f>
        <v>0</v>
      </c>
      <c r="Q93" s="229">
        <v>0</v>
      </c>
      <c r="R93" s="229">
        <f>Q93*H93</f>
        <v>0</v>
      </c>
      <c r="S93" s="229">
        <v>0</v>
      </c>
      <c r="T93" s="230">
        <f>S93*H93</f>
        <v>0</v>
      </c>
      <c r="AR93" s="231" t="s">
        <v>172</v>
      </c>
      <c r="AT93" s="231" t="s">
        <v>167</v>
      </c>
      <c r="AU93" s="231" t="s">
        <v>83</v>
      </c>
      <c r="AY93" s="18" t="s">
        <v>165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18" t="s">
        <v>83</v>
      </c>
      <c r="BK93" s="232">
        <f>ROUND(I93*H93,2)</f>
        <v>0</v>
      </c>
      <c r="BL93" s="18" t="s">
        <v>172</v>
      </c>
      <c r="BM93" s="231" t="s">
        <v>1416</v>
      </c>
    </row>
    <row r="94" s="1" customFormat="1">
      <c r="B94" s="39"/>
      <c r="C94" s="40"/>
      <c r="D94" s="233" t="s">
        <v>174</v>
      </c>
      <c r="E94" s="40"/>
      <c r="F94" s="234" t="s">
        <v>1415</v>
      </c>
      <c r="G94" s="40"/>
      <c r="H94" s="40"/>
      <c r="I94" s="146"/>
      <c r="J94" s="40"/>
      <c r="K94" s="40"/>
      <c r="L94" s="44"/>
      <c r="M94" s="235"/>
      <c r="N94" s="84"/>
      <c r="O94" s="84"/>
      <c r="P94" s="84"/>
      <c r="Q94" s="84"/>
      <c r="R94" s="84"/>
      <c r="S94" s="84"/>
      <c r="T94" s="85"/>
      <c r="AT94" s="18" t="s">
        <v>174</v>
      </c>
      <c r="AU94" s="18" t="s">
        <v>83</v>
      </c>
    </row>
    <row r="95" s="13" customFormat="1">
      <c r="B95" s="246"/>
      <c r="C95" s="247"/>
      <c r="D95" s="233" t="s">
        <v>176</v>
      </c>
      <c r="E95" s="248" t="s">
        <v>19</v>
      </c>
      <c r="F95" s="249" t="s">
        <v>1417</v>
      </c>
      <c r="G95" s="247"/>
      <c r="H95" s="250">
        <v>9.1999999999999993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AT95" s="256" t="s">
        <v>176</v>
      </c>
      <c r="AU95" s="256" t="s">
        <v>83</v>
      </c>
      <c r="AV95" s="13" t="s">
        <v>85</v>
      </c>
      <c r="AW95" s="13" t="s">
        <v>37</v>
      </c>
      <c r="AX95" s="13" t="s">
        <v>76</v>
      </c>
      <c r="AY95" s="256" t="s">
        <v>165</v>
      </c>
    </row>
    <row r="96" s="14" customFormat="1">
      <c r="B96" s="257"/>
      <c r="C96" s="258"/>
      <c r="D96" s="233" t="s">
        <v>176</v>
      </c>
      <c r="E96" s="259" t="s">
        <v>19</v>
      </c>
      <c r="F96" s="260" t="s">
        <v>181</v>
      </c>
      <c r="G96" s="258"/>
      <c r="H96" s="261">
        <v>9.1999999999999993</v>
      </c>
      <c r="I96" s="262"/>
      <c r="J96" s="258"/>
      <c r="K96" s="258"/>
      <c r="L96" s="263"/>
      <c r="M96" s="264"/>
      <c r="N96" s="265"/>
      <c r="O96" s="265"/>
      <c r="P96" s="265"/>
      <c r="Q96" s="265"/>
      <c r="R96" s="265"/>
      <c r="S96" s="265"/>
      <c r="T96" s="266"/>
      <c r="AT96" s="267" t="s">
        <v>176</v>
      </c>
      <c r="AU96" s="267" t="s">
        <v>83</v>
      </c>
      <c r="AV96" s="14" t="s">
        <v>172</v>
      </c>
      <c r="AW96" s="14" t="s">
        <v>37</v>
      </c>
      <c r="AX96" s="14" t="s">
        <v>83</v>
      </c>
      <c r="AY96" s="267" t="s">
        <v>165</v>
      </c>
    </row>
    <row r="97" s="1" customFormat="1" ht="16.5" customHeight="1">
      <c r="B97" s="39"/>
      <c r="C97" s="220" t="s">
        <v>188</v>
      </c>
      <c r="D97" s="220" t="s">
        <v>167</v>
      </c>
      <c r="E97" s="221" t="s">
        <v>1418</v>
      </c>
      <c r="F97" s="222" t="s">
        <v>1419</v>
      </c>
      <c r="G97" s="223" t="s">
        <v>324</v>
      </c>
      <c r="H97" s="224">
        <v>8</v>
      </c>
      <c r="I97" s="225"/>
      <c r="J97" s="226">
        <f>ROUND(I97*H97,2)</f>
        <v>0</v>
      </c>
      <c r="K97" s="222" t="s">
        <v>367</v>
      </c>
      <c r="L97" s="44"/>
      <c r="M97" s="227" t="s">
        <v>19</v>
      </c>
      <c r="N97" s="228" t="s">
        <v>47</v>
      </c>
      <c r="O97" s="84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31" t="s">
        <v>172</v>
      </c>
      <c r="AT97" s="231" t="s">
        <v>167</v>
      </c>
      <c r="AU97" s="231" t="s">
        <v>83</v>
      </c>
      <c r="AY97" s="18" t="s">
        <v>165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18" t="s">
        <v>83</v>
      </c>
      <c r="BK97" s="232">
        <f>ROUND(I97*H97,2)</f>
        <v>0</v>
      </c>
      <c r="BL97" s="18" t="s">
        <v>172</v>
      </c>
      <c r="BM97" s="231" t="s">
        <v>1420</v>
      </c>
    </row>
    <row r="98" s="1" customFormat="1">
      <c r="B98" s="39"/>
      <c r="C98" s="40"/>
      <c r="D98" s="233" t="s">
        <v>174</v>
      </c>
      <c r="E98" s="40"/>
      <c r="F98" s="234" t="s">
        <v>1419</v>
      </c>
      <c r="G98" s="40"/>
      <c r="H98" s="40"/>
      <c r="I98" s="146"/>
      <c r="J98" s="40"/>
      <c r="K98" s="40"/>
      <c r="L98" s="44"/>
      <c r="M98" s="235"/>
      <c r="N98" s="84"/>
      <c r="O98" s="84"/>
      <c r="P98" s="84"/>
      <c r="Q98" s="84"/>
      <c r="R98" s="84"/>
      <c r="S98" s="84"/>
      <c r="T98" s="85"/>
      <c r="AT98" s="18" t="s">
        <v>174</v>
      </c>
      <c r="AU98" s="18" t="s">
        <v>83</v>
      </c>
    </row>
    <row r="99" s="13" customFormat="1">
      <c r="B99" s="246"/>
      <c r="C99" s="247"/>
      <c r="D99" s="233" t="s">
        <v>176</v>
      </c>
      <c r="E99" s="248" t="s">
        <v>19</v>
      </c>
      <c r="F99" s="249" t="s">
        <v>1421</v>
      </c>
      <c r="G99" s="247"/>
      <c r="H99" s="250">
        <v>8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AT99" s="256" t="s">
        <v>176</v>
      </c>
      <c r="AU99" s="256" t="s">
        <v>83</v>
      </c>
      <c r="AV99" s="13" t="s">
        <v>85</v>
      </c>
      <c r="AW99" s="13" t="s">
        <v>37</v>
      </c>
      <c r="AX99" s="13" t="s">
        <v>76</v>
      </c>
      <c r="AY99" s="256" t="s">
        <v>165</v>
      </c>
    </row>
    <row r="100" s="14" customFormat="1">
      <c r="B100" s="257"/>
      <c r="C100" s="258"/>
      <c r="D100" s="233" t="s">
        <v>176</v>
      </c>
      <c r="E100" s="259" t="s">
        <v>19</v>
      </c>
      <c r="F100" s="260" t="s">
        <v>181</v>
      </c>
      <c r="G100" s="258"/>
      <c r="H100" s="261">
        <v>8</v>
      </c>
      <c r="I100" s="262"/>
      <c r="J100" s="258"/>
      <c r="K100" s="258"/>
      <c r="L100" s="263"/>
      <c r="M100" s="264"/>
      <c r="N100" s="265"/>
      <c r="O100" s="265"/>
      <c r="P100" s="265"/>
      <c r="Q100" s="265"/>
      <c r="R100" s="265"/>
      <c r="S100" s="265"/>
      <c r="T100" s="266"/>
      <c r="AT100" s="267" t="s">
        <v>176</v>
      </c>
      <c r="AU100" s="267" t="s">
        <v>83</v>
      </c>
      <c r="AV100" s="14" t="s">
        <v>172</v>
      </c>
      <c r="AW100" s="14" t="s">
        <v>37</v>
      </c>
      <c r="AX100" s="14" t="s">
        <v>83</v>
      </c>
      <c r="AY100" s="267" t="s">
        <v>165</v>
      </c>
    </row>
    <row r="101" s="1" customFormat="1" ht="16.5" customHeight="1">
      <c r="B101" s="39"/>
      <c r="C101" s="220" t="s">
        <v>172</v>
      </c>
      <c r="D101" s="220" t="s">
        <v>167</v>
      </c>
      <c r="E101" s="221" t="s">
        <v>1422</v>
      </c>
      <c r="F101" s="222" t="s">
        <v>1423</v>
      </c>
      <c r="G101" s="223" t="s">
        <v>324</v>
      </c>
      <c r="H101" s="224">
        <v>20</v>
      </c>
      <c r="I101" s="225"/>
      <c r="J101" s="226">
        <f>ROUND(I101*H101,2)</f>
        <v>0</v>
      </c>
      <c r="K101" s="222" t="s">
        <v>367</v>
      </c>
      <c r="L101" s="44"/>
      <c r="M101" s="227" t="s">
        <v>19</v>
      </c>
      <c r="N101" s="228" t="s">
        <v>47</v>
      </c>
      <c r="O101" s="84"/>
      <c r="P101" s="229">
        <f>O101*H101</f>
        <v>0</v>
      </c>
      <c r="Q101" s="229">
        <v>0</v>
      </c>
      <c r="R101" s="229">
        <f>Q101*H101</f>
        <v>0</v>
      </c>
      <c r="S101" s="229">
        <v>0</v>
      </c>
      <c r="T101" s="230">
        <f>S101*H101</f>
        <v>0</v>
      </c>
      <c r="AR101" s="231" t="s">
        <v>172</v>
      </c>
      <c r="AT101" s="231" t="s">
        <v>167</v>
      </c>
      <c r="AU101" s="231" t="s">
        <v>83</v>
      </c>
      <c r="AY101" s="18" t="s">
        <v>165</v>
      </c>
      <c r="BE101" s="232">
        <f>IF(N101="základní",J101,0)</f>
        <v>0</v>
      </c>
      <c r="BF101" s="232">
        <f>IF(N101="snížená",J101,0)</f>
        <v>0</v>
      </c>
      <c r="BG101" s="232">
        <f>IF(N101="zákl. přenesená",J101,0)</f>
        <v>0</v>
      </c>
      <c r="BH101" s="232">
        <f>IF(N101="sníž. přenesená",J101,0)</f>
        <v>0</v>
      </c>
      <c r="BI101" s="232">
        <f>IF(N101="nulová",J101,0)</f>
        <v>0</v>
      </c>
      <c r="BJ101" s="18" t="s">
        <v>83</v>
      </c>
      <c r="BK101" s="232">
        <f>ROUND(I101*H101,2)</f>
        <v>0</v>
      </c>
      <c r="BL101" s="18" t="s">
        <v>172</v>
      </c>
      <c r="BM101" s="231" t="s">
        <v>1424</v>
      </c>
    </row>
    <row r="102" s="1" customFormat="1">
      <c r="B102" s="39"/>
      <c r="C102" s="40"/>
      <c r="D102" s="233" t="s">
        <v>174</v>
      </c>
      <c r="E102" s="40"/>
      <c r="F102" s="234" t="s">
        <v>1423</v>
      </c>
      <c r="G102" s="40"/>
      <c r="H102" s="40"/>
      <c r="I102" s="146"/>
      <c r="J102" s="40"/>
      <c r="K102" s="40"/>
      <c r="L102" s="44"/>
      <c r="M102" s="235"/>
      <c r="N102" s="84"/>
      <c r="O102" s="84"/>
      <c r="P102" s="84"/>
      <c r="Q102" s="84"/>
      <c r="R102" s="84"/>
      <c r="S102" s="84"/>
      <c r="T102" s="85"/>
      <c r="AT102" s="18" t="s">
        <v>174</v>
      </c>
      <c r="AU102" s="18" t="s">
        <v>83</v>
      </c>
    </row>
    <row r="103" s="13" customFormat="1">
      <c r="B103" s="246"/>
      <c r="C103" s="247"/>
      <c r="D103" s="233" t="s">
        <v>176</v>
      </c>
      <c r="E103" s="248" t="s">
        <v>19</v>
      </c>
      <c r="F103" s="249" t="s">
        <v>1425</v>
      </c>
      <c r="G103" s="247"/>
      <c r="H103" s="250">
        <v>20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AT103" s="256" t="s">
        <v>176</v>
      </c>
      <c r="AU103" s="256" t="s">
        <v>83</v>
      </c>
      <c r="AV103" s="13" t="s">
        <v>85</v>
      </c>
      <c r="AW103" s="13" t="s">
        <v>37</v>
      </c>
      <c r="AX103" s="13" t="s">
        <v>76</v>
      </c>
      <c r="AY103" s="256" t="s">
        <v>165</v>
      </c>
    </row>
    <row r="104" s="14" customFormat="1">
      <c r="B104" s="257"/>
      <c r="C104" s="258"/>
      <c r="D104" s="233" t="s">
        <v>176</v>
      </c>
      <c r="E104" s="259" t="s">
        <v>19</v>
      </c>
      <c r="F104" s="260" t="s">
        <v>181</v>
      </c>
      <c r="G104" s="258"/>
      <c r="H104" s="261">
        <v>20</v>
      </c>
      <c r="I104" s="262"/>
      <c r="J104" s="258"/>
      <c r="K104" s="258"/>
      <c r="L104" s="263"/>
      <c r="M104" s="264"/>
      <c r="N104" s="265"/>
      <c r="O104" s="265"/>
      <c r="P104" s="265"/>
      <c r="Q104" s="265"/>
      <c r="R104" s="265"/>
      <c r="S104" s="265"/>
      <c r="T104" s="266"/>
      <c r="AT104" s="267" t="s">
        <v>176</v>
      </c>
      <c r="AU104" s="267" t="s">
        <v>83</v>
      </c>
      <c r="AV104" s="14" t="s">
        <v>172</v>
      </c>
      <c r="AW104" s="14" t="s">
        <v>37</v>
      </c>
      <c r="AX104" s="14" t="s">
        <v>83</v>
      </c>
      <c r="AY104" s="267" t="s">
        <v>165</v>
      </c>
    </row>
    <row r="105" s="1" customFormat="1" ht="16.5" customHeight="1">
      <c r="B105" s="39"/>
      <c r="C105" s="220" t="s">
        <v>202</v>
      </c>
      <c r="D105" s="220" t="s">
        <v>167</v>
      </c>
      <c r="E105" s="221" t="s">
        <v>1426</v>
      </c>
      <c r="F105" s="222" t="s">
        <v>1427</v>
      </c>
      <c r="G105" s="223" t="s">
        <v>170</v>
      </c>
      <c r="H105" s="224">
        <v>0.57999999999999996</v>
      </c>
      <c r="I105" s="225"/>
      <c r="J105" s="226">
        <f>ROUND(I105*H105,2)</f>
        <v>0</v>
      </c>
      <c r="K105" s="222" t="s">
        <v>367</v>
      </c>
      <c r="L105" s="44"/>
      <c r="M105" s="227" t="s">
        <v>19</v>
      </c>
      <c r="N105" s="228" t="s">
        <v>47</v>
      </c>
      <c r="O105" s="84"/>
      <c r="P105" s="229">
        <f>O105*H105</f>
        <v>0</v>
      </c>
      <c r="Q105" s="229">
        <v>0</v>
      </c>
      <c r="R105" s="229">
        <f>Q105*H105</f>
        <v>0</v>
      </c>
      <c r="S105" s="229">
        <v>0</v>
      </c>
      <c r="T105" s="230">
        <f>S105*H105</f>
        <v>0</v>
      </c>
      <c r="AR105" s="231" t="s">
        <v>172</v>
      </c>
      <c r="AT105" s="231" t="s">
        <v>167</v>
      </c>
      <c r="AU105" s="231" t="s">
        <v>83</v>
      </c>
      <c r="AY105" s="18" t="s">
        <v>165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18" t="s">
        <v>83</v>
      </c>
      <c r="BK105" s="232">
        <f>ROUND(I105*H105,2)</f>
        <v>0</v>
      </c>
      <c r="BL105" s="18" t="s">
        <v>172</v>
      </c>
      <c r="BM105" s="231" t="s">
        <v>1428</v>
      </c>
    </row>
    <row r="106" s="1" customFormat="1">
      <c r="B106" s="39"/>
      <c r="C106" s="40"/>
      <c r="D106" s="233" t="s">
        <v>174</v>
      </c>
      <c r="E106" s="40"/>
      <c r="F106" s="234" t="s">
        <v>1427</v>
      </c>
      <c r="G106" s="40"/>
      <c r="H106" s="40"/>
      <c r="I106" s="146"/>
      <c r="J106" s="40"/>
      <c r="K106" s="40"/>
      <c r="L106" s="44"/>
      <c r="M106" s="235"/>
      <c r="N106" s="84"/>
      <c r="O106" s="84"/>
      <c r="P106" s="84"/>
      <c r="Q106" s="84"/>
      <c r="R106" s="84"/>
      <c r="S106" s="84"/>
      <c r="T106" s="85"/>
      <c r="AT106" s="18" t="s">
        <v>174</v>
      </c>
      <c r="AU106" s="18" t="s">
        <v>83</v>
      </c>
    </row>
    <row r="107" s="1" customFormat="1" ht="16.5" customHeight="1">
      <c r="B107" s="39"/>
      <c r="C107" s="220" t="s">
        <v>210</v>
      </c>
      <c r="D107" s="220" t="s">
        <v>167</v>
      </c>
      <c r="E107" s="221" t="s">
        <v>1429</v>
      </c>
      <c r="F107" s="222" t="s">
        <v>1430</v>
      </c>
      <c r="G107" s="223" t="s">
        <v>170</v>
      </c>
      <c r="H107" s="224">
        <v>0.57999999999999996</v>
      </c>
      <c r="I107" s="225"/>
      <c r="J107" s="226">
        <f>ROUND(I107*H107,2)</f>
        <v>0</v>
      </c>
      <c r="K107" s="222" t="s">
        <v>367</v>
      </c>
      <c r="L107" s="44"/>
      <c r="M107" s="227" t="s">
        <v>19</v>
      </c>
      <c r="N107" s="228" t="s">
        <v>47</v>
      </c>
      <c r="O107" s="84"/>
      <c r="P107" s="229">
        <f>O107*H107</f>
        <v>0</v>
      </c>
      <c r="Q107" s="229">
        <v>0</v>
      </c>
      <c r="R107" s="229">
        <f>Q107*H107</f>
        <v>0</v>
      </c>
      <c r="S107" s="229">
        <v>0</v>
      </c>
      <c r="T107" s="230">
        <f>S107*H107</f>
        <v>0</v>
      </c>
      <c r="AR107" s="231" t="s">
        <v>172</v>
      </c>
      <c r="AT107" s="231" t="s">
        <v>167</v>
      </c>
      <c r="AU107" s="231" t="s">
        <v>83</v>
      </c>
      <c r="AY107" s="18" t="s">
        <v>165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18" t="s">
        <v>83</v>
      </c>
      <c r="BK107" s="232">
        <f>ROUND(I107*H107,2)</f>
        <v>0</v>
      </c>
      <c r="BL107" s="18" t="s">
        <v>172</v>
      </c>
      <c r="BM107" s="231" t="s">
        <v>1431</v>
      </c>
    </row>
    <row r="108" s="1" customFormat="1">
      <c r="B108" s="39"/>
      <c r="C108" s="40"/>
      <c r="D108" s="233" t="s">
        <v>174</v>
      </c>
      <c r="E108" s="40"/>
      <c r="F108" s="234" t="s">
        <v>1430</v>
      </c>
      <c r="G108" s="40"/>
      <c r="H108" s="40"/>
      <c r="I108" s="146"/>
      <c r="J108" s="40"/>
      <c r="K108" s="40"/>
      <c r="L108" s="44"/>
      <c r="M108" s="235"/>
      <c r="N108" s="84"/>
      <c r="O108" s="84"/>
      <c r="P108" s="84"/>
      <c r="Q108" s="84"/>
      <c r="R108" s="84"/>
      <c r="S108" s="84"/>
      <c r="T108" s="85"/>
      <c r="AT108" s="18" t="s">
        <v>174</v>
      </c>
      <c r="AU108" s="18" t="s">
        <v>83</v>
      </c>
    </row>
    <row r="109" s="1" customFormat="1" ht="16.5" customHeight="1">
      <c r="B109" s="39"/>
      <c r="C109" s="220" t="s">
        <v>216</v>
      </c>
      <c r="D109" s="220" t="s">
        <v>167</v>
      </c>
      <c r="E109" s="221" t="s">
        <v>1432</v>
      </c>
      <c r="F109" s="222" t="s">
        <v>1433</v>
      </c>
      <c r="G109" s="223" t="s">
        <v>170</v>
      </c>
      <c r="H109" s="224">
        <v>0.57999999999999996</v>
      </c>
      <c r="I109" s="225"/>
      <c r="J109" s="226">
        <f>ROUND(I109*H109,2)</f>
        <v>0</v>
      </c>
      <c r="K109" s="222" t="s">
        <v>367</v>
      </c>
      <c r="L109" s="44"/>
      <c r="M109" s="227" t="s">
        <v>19</v>
      </c>
      <c r="N109" s="228" t="s">
        <v>47</v>
      </c>
      <c r="O109" s="84"/>
      <c r="P109" s="229">
        <f>O109*H109</f>
        <v>0</v>
      </c>
      <c r="Q109" s="229">
        <v>0</v>
      </c>
      <c r="R109" s="229">
        <f>Q109*H109</f>
        <v>0</v>
      </c>
      <c r="S109" s="229">
        <v>0</v>
      </c>
      <c r="T109" s="230">
        <f>S109*H109</f>
        <v>0</v>
      </c>
      <c r="AR109" s="231" t="s">
        <v>172</v>
      </c>
      <c r="AT109" s="231" t="s">
        <v>167</v>
      </c>
      <c r="AU109" s="231" t="s">
        <v>83</v>
      </c>
      <c r="AY109" s="18" t="s">
        <v>165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18" t="s">
        <v>83</v>
      </c>
      <c r="BK109" s="232">
        <f>ROUND(I109*H109,2)</f>
        <v>0</v>
      </c>
      <c r="BL109" s="18" t="s">
        <v>172</v>
      </c>
      <c r="BM109" s="231" t="s">
        <v>1434</v>
      </c>
    </row>
    <row r="110" s="1" customFormat="1">
      <c r="B110" s="39"/>
      <c r="C110" s="40"/>
      <c r="D110" s="233" t="s">
        <v>174</v>
      </c>
      <c r="E110" s="40"/>
      <c r="F110" s="234" t="s">
        <v>1433</v>
      </c>
      <c r="G110" s="40"/>
      <c r="H110" s="40"/>
      <c r="I110" s="146"/>
      <c r="J110" s="40"/>
      <c r="K110" s="40"/>
      <c r="L110" s="44"/>
      <c r="M110" s="235"/>
      <c r="N110" s="84"/>
      <c r="O110" s="84"/>
      <c r="P110" s="84"/>
      <c r="Q110" s="84"/>
      <c r="R110" s="84"/>
      <c r="S110" s="84"/>
      <c r="T110" s="85"/>
      <c r="AT110" s="18" t="s">
        <v>174</v>
      </c>
      <c r="AU110" s="18" t="s">
        <v>83</v>
      </c>
    </row>
    <row r="111" s="1" customFormat="1" ht="16.5" customHeight="1">
      <c r="B111" s="39"/>
      <c r="C111" s="220" t="s">
        <v>224</v>
      </c>
      <c r="D111" s="220" t="s">
        <v>167</v>
      </c>
      <c r="E111" s="221" t="s">
        <v>1435</v>
      </c>
      <c r="F111" s="222" t="s">
        <v>1436</v>
      </c>
      <c r="G111" s="223" t="s">
        <v>170</v>
      </c>
      <c r="H111" s="224">
        <v>0.57999999999999996</v>
      </c>
      <c r="I111" s="225"/>
      <c r="J111" s="226">
        <f>ROUND(I111*H111,2)</f>
        <v>0</v>
      </c>
      <c r="K111" s="222" t="s">
        <v>367</v>
      </c>
      <c r="L111" s="44"/>
      <c r="M111" s="227" t="s">
        <v>19</v>
      </c>
      <c r="N111" s="228" t="s">
        <v>47</v>
      </c>
      <c r="O111" s="84"/>
      <c r="P111" s="229">
        <f>O111*H111</f>
        <v>0</v>
      </c>
      <c r="Q111" s="229">
        <v>0</v>
      </c>
      <c r="R111" s="229">
        <f>Q111*H111</f>
        <v>0</v>
      </c>
      <c r="S111" s="229">
        <v>0</v>
      </c>
      <c r="T111" s="230">
        <f>S111*H111</f>
        <v>0</v>
      </c>
      <c r="AR111" s="231" t="s">
        <v>172</v>
      </c>
      <c r="AT111" s="231" t="s">
        <v>167</v>
      </c>
      <c r="AU111" s="231" t="s">
        <v>83</v>
      </c>
      <c r="AY111" s="18" t="s">
        <v>165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18" t="s">
        <v>83</v>
      </c>
      <c r="BK111" s="232">
        <f>ROUND(I111*H111,2)</f>
        <v>0</v>
      </c>
      <c r="BL111" s="18" t="s">
        <v>172</v>
      </c>
      <c r="BM111" s="231" t="s">
        <v>1437</v>
      </c>
    </row>
    <row r="112" s="1" customFormat="1">
      <c r="B112" s="39"/>
      <c r="C112" s="40"/>
      <c r="D112" s="233" t="s">
        <v>174</v>
      </c>
      <c r="E112" s="40"/>
      <c r="F112" s="234" t="s">
        <v>1436</v>
      </c>
      <c r="G112" s="40"/>
      <c r="H112" s="40"/>
      <c r="I112" s="146"/>
      <c r="J112" s="40"/>
      <c r="K112" s="40"/>
      <c r="L112" s="44"/>
      <c r="M112" s="235"/>
      <c r="N112" s="84"/>
      <c r="O112" s="84"/>
      <c r="P112" s="84"/>
      <c r="Q112" s="84"/>
      <c r="R112" s="84"/>
      <c r="S112" s="84"/>
      <c r="T112" s="85"/>
      <c r="AT112" s="18" t="s">
        <v>174</v>
      </c>
      <c r="AU112" s="18" t="s">
        <v>83</v>
      </c>
    </row>
    <row r="113" s="1" customFormat="1" ht="16.5" customHeight="1">
      <c r="B113" s="39"/>
      <c r="C113" s="220" t="s">
        <v>233</v>
      </c>
      <c r="D113" s="220" t="s">
        <v>167</v>
      </c>
      <c r="E113" s="221" t="s">
        <v>1438</v>
      </c>
      <c r="F113" s="222" t="s">
        <v>1439</v>
      </c>
      <c r="G113" s="223" t="s">
        <v>442</v>
      </c>
      <c r="H113" s="224">
        <v>1</v>
      </c>
      <c r="I113" s="225"/>
      <c r="J113" s="226">
        <f>ROUND(I113*H113,2)</f>
        <v>0</v>
      </c>
      <c r="K113" s="222" t="s">
        <v>367</v>
      </c>
      <c r="L113" s="44"/>
      <c r="M113" s="227" t="s">
        <v>19</v>
      </c>
      <c r="N113" s="228" t="s">
        <v>47</v>
      </c>
      <c r="O113" s="84"/>
      <c r="P113" s="229">
        <f>O113*H113</f>
        <v>0</v>
      </c>
      <c r="Q113" s="229">
        <v>0</v>
      </c>
      <c r="R113" s="229">
        <f>Q113*H113</f>
        <v>0</v>
      </c>
      <c r="S113" s="229">
        <v>0</v>
      </c>
      <c r="T113" s="230">
        <f>S113*H113</f>
        <v>0</v>
      </c>
      <c r="AR113" s="231" t="s">
        <v>172</v>
      </c>
      <c r="AT113" s="231" t="s">
        <v>167</v>
      </c>
      <c r="AU113" s="231" t="s">
        <v>83</v>
      </c>
      <c r="AY113" s="18" t="s">
        <v>165</v>
      </c>
      <c r="BE113" s="232">
        <f>IF(N113="základní",J113,0)</f>
        <v>0</v>
      </c>
      <c r="BF113" s="232">
        <f>IF(N113="snížená",J113,0)</f>
        <v>0</v>
      </c>
      <c r="BG113" s="232">
        <f>IF(N113="zákl. přenesená",J113,0)</f>
        <v>0</v>
      </c>
      <c r="BH113" s="232">
        <f>IF(N113="sníž. přenesená",J113,0)</f>
        <v>0</v>
      </c>
      <c r="BI113" s="232">
        <f>IF(N113="nulová",J113,0)</f>
        <v>0</v>
      </c>
      <c r="BJ113" s="18" t="s">
        <v>83</v>
      </c>
      <c r="BK113" s="232">
        <f>ROUND(I113*H113,2)</f>
        <v>0</v>
      </c>
      <c r="BL113" s="18" t="s">
        <v>172</v>
      </c>
      <c r="BM113" s="231" t="s">
        <v>1440</v>
      </c>
    </row>
    <row r="114" s="1" customFormat="1">
      <c r="B114" s="39"/>
      <c r="C114" s="40"/>
      <c r="D114" s="233" t="s">
        <v>174</v>
      </c>
      <c r="E114" s="40"/>
      <c r="F114" s="234" t="s">
        <v>1439</v>
      </c>
      <c r="G114" s="40"/>
      <c r="H114" s="40"/>
      <c r="I114" s="146"/>
      <c r="J114" s="40"/>
      <c r="K114" s="40"/>
      <c r="L114" s="44"/>
      <c r="M114" s="235"/>
      <c r="N114" s="84"/>
      <c r="O114" s="84"/>
      <c r="P114" s="84"/>
      <c r="Q114" s="84"/>
      <c r="R114" s="84"/>
      <c r="S114" s="84"/>
      <c r="T114" s="85"/>
      <c r="AT114" s="18" t="s">
        <v>174</v>
      </c>
      <c r="AU114" s="18" t="s">
        <v>83</v>
      </c>
    </row>
    <row r="115" s="1" customFormat="1" ht="16.5" customHeight="1">
      <c r="B115" s="39"/>
      <c r="C115" s="220" t="s">
        <v>240</v>
      </c>
      <c r="D115" s="220" t="s">
        <v>167</v>
      </c>
      <c r="E115" s="221" t="s">
        <v>1441</v>
      </c>
      <c r="F115" s="222" t="s">
        <v>1442</v>
      </c>
      <c r="G115" s="223" t="s">
        <v>324</v>
      </c>
      <c r="H115" s="224">
        <v>24</v>
      </c>
      <c r="I115" s="225"/>
      <c r="J115" s="226">
        <f>ROUND(I115*H115,2)</f>
        <v>0</v>
      </c>
      <c r="K115" s="222" t="s">
        <v>367</v>
      </c>
      <c r="L115" s="44"/>
      <c r="M115" s="227" t="s">
        <v>19</v>
      </c>
      <c r="N115" s="228" t="s">
        <v>47</v>
      </c>
      <c r="O115" s="84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AR115" s="231" t="s">
        <v>172</v>
      </c>
      <c r="AT115" s="231" t="s">
        <v>167</v>
      </c>
      <c r="AU115" s="231" t="s">
        <v>83</v>
      </c>
      <c r="AY115" s="18" t="s">
        <v>165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18" t="s">
        <v>83</v>
      </c>
      <c r="BK115" s="232">
        <f>ROUND(I115*H115,2)</f>
        <v>0</v>
      </c>
      <c r="BL115" s="18" t="s">
        <v>172</v>
      </c>
      <c r="BM115" s="231" t="s">
        <v>1443</v>
      </c>
    </row>
    <row r="116" s="1" customFormat="1">
      <c r="B116" s="39"/>
      <c r="C116" s="40"/>
      <c r="D116" s="233" t="s">
        <v>174</v>
      </c>
      <c r="E116" s="40"/>
      <c r="F116" s="234" t="s">
        <v>1442</v>
      </c>
      <c r="G116" s="40"/>
      <c r="H116" s="40"/>
      <c r="I116" s="146"/>
      <c r="J116" s="40"/>
      <c r="K116" s="40"/>
      <c r="L116" s="44"/>
      <c r="M116" s="235"/>
      <c r="N116" s="84"/>
      <c r="O116" s="84"/>
      <c r="P116" s="84"/>
      <c r="Q116" s="84"/>
      <c r="R116" s="84"/>
      <c r="S116" s="84"/>
      <c r="T116" s="85"/>
      <c r="AT116" s="18" t="s">
        <v>174</v>
      </c>
      <c r="AU116" s="18" t="s">
        <v>83</v>
      </c>
    </row>
    <row r="117" s="13" customFormat="1">
      <c r="B117" s="246"/>
      <c r="C117" s="247"/>
      <c r="D117" s="233" t="s">
        <v>176</v>
      </c>
      <c r="E117" s="248" t="s">
        <v>19</v>
      </c>
      <c r="F117" s="249" t="s">
        <v>1444</v>
      </c>
      <c r="G117" s="247"/>
      <c r="H117" s="250">
        <v>24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AT117" s="256" t="s">
        <v>176</v>
      </c>
      <c r="AU117" s="256" t="s">
        <v>83</v>
      </c>
      <c r="AV117" s="13" t="s">
        <v>85</v>
      </c>
      <c r="AW117" s="13" t="s">
        <v>37</v>
      </c>
      <c r="AX117" s="13" t="s">
        <v>76</v>
      </c>
      <c r="AY117" s="256" t="s">
        <v>165</v>
      </c>
    </row>
    <row r="118" s="14" customFormat="1">
      <c r="B118" s="257"/>
      <c r="C118" s="258"/>
      <c r="D118" s="233" t="s">
        <v>176</v>
      </c>
      <c r="E118" s="259" t="s">
        <v>19</v>
      </c>
      <c r="F118" s="260" t="s">
        <v>181</v>
      </c>
      <c r="G118" s="258"/>
      <c r="H118" s="261">
        <v>24</v>
      </c>
      <c r="I118" s="262"/>
      <c r="J118" s="258"/>
      <c r="K118" s="258"/>
      <c r="L118" s="263"/>
      <c r="M118" s="264"/>
      <c r="N118" s="265"/>
      <c r="O118" s="265"/>
      <c r="P118" s="265"/>
      <c r="Q118" s="265"/>
      <c r="R118" s="265"/>
      <c r="S118" s="265"/>
      <c r="T118" s="266"/>
      <c r="AT118" s="267" t="s">
        <v>176</v>
      </c>
      <c r="AU118" s="267" t="s">
        <v>83</v>
      </c>
      <c r="AV118" s="14" t="s">
        <v>172</v>
      </c>
      <c r="AW118" s="14" t="s">
        <v>37</v>
      </c>
      <c r="AX118" s="14" t="s">
        <v>83</v>
      </c>
      <c r="AY118" s="267" t="s">
        <v>165</v>
      </c>
    </row>
    <row r="119" s="1" customFormat="1" ht="16.5" customHeight="1">
      <c r="B119" s="39"/>
      <c r="C119" s="220" t="s">
        <v>247</v>
      </c>
      <c r="D119" s="220" t="s">
        <v>167</v>
      </c>
      <c r="E119" s="221" t="s">
        <v>1445</v>
      </c>
      <c r="F119" s="222" t="s">
        <v>1446</v>
      </c>
      <c r="G119" s="223" t="s">
        <v>324</v>
      </c>
      <c r="H119" s="224">
        <v>20</v>
      </c>
      <c r="I119" s="225"/>
      <c r="J119" s="226">
        <f>ROUND(I119*H119,2)</f>
        <v>0</v>
      </c>
      <c r="K119" s="222" t="s">
        <v>367</v>
      </c>
      <c r="L119" s="44"/>
      <c r="M119" s="227" t="s">
        <v>19</v>
      </c>
      <c r="N119" s="228" t="s">
        <v>47</v>
      </c>
      <c r="O119" s="84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AR119" s="231" t="s">
        <v>172</v>
      </c>
      <c r="AT119" s="231" t="s">
        <v>167</v>
      </c>
      <c r="AU119" s="231" t="s">
        <v>83</v>
      </c>
      <c r="AY119" s="18" t="s">
        <v>165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8" t="s">
        <v>83</v>
      </c>
      <c r="BK119" s="232">
        <f>ROUND(I119*H119,2)</f>
        <v>0</v>
      </c>
      <c r="BL119" s="18" t="s">
        <v>172</v>
      </c>
      <c r="BM119" s="231" t="s">
        <v>1447</v>
      </c>
    </row>
    <row r="120" s="1" customFormat="1">
      <c r="B120" s="39"/>
      <c r="C120" s="40"/>
      <c r="D120" s="233" t="s">
        <v>174</v>
      </c>
      <c r="E120" s="40"/>
      <c r="F120" s="234" t="s">
        <v>1446</v>
      </c>
      <c r="G120" s="40"/>
      <c r="H120" s="40"/>
      <c r="I120" s="146"/>
      <c r="J120" s="40"/>
      <c r="K120" s="40"/>
      <c r="L120" s="44"/>
      <c r="M120" s="235"/>
      <c r="N120" s="84"/>
      <c r="O120" s="84"/>
      <c r="P120" s="84"/>
      <c r="Q120" s="84"/>
      <c r="R120" s="84"/>
      <c r="S120" s="84"/>
      <c r="T120" s="85"/>
      <c r="AT120" s="18" t="s">
        <v>174</v>
      </c>
      <c r="AU120" s="18" t="s">
        <v>83</v>
      </c>
    </row>
    <row r="121" s="13" customFormat="1">
      <c r="B121" s="246"/>
      <c r="C121" s="247"/>
      <c r="D121" s="233" t="s">
        <v>176</v>
      </c>
      <c r="E121" s="248" t="s">
        <v>19</v>
      </c>
      <c r="F121" s="249" t="s">
        <v>1448</v>
      </c>
      <c r="G121" s="247"/>
      <c r="H121" s="250">
        <v>20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AT121" s="256" t="s">
        <v>176</v>
      </c>
      <c r="AU121" s="256" t="s">
        <v>83</v>
      </c>
      <c r="AV121" s="13" t="s">
        <v>85</v>
      </c>
      <c r="AW121" s="13" t="s">
        <v>37</v>
      </c>
      <c r="AX121" s="13" t="s">
        <v>76</v>
      </c>
      <c r="AY121" s="256" t="s">
        <v>165</v>
      </c>
    </row>
    <row r="122" s="14" customFormat="1">
      <c r="B122" s="257"/>
      <c r="C122" s="258"/>
      <c r="D122" s="233" t="s">
        <v>176</v>
      </c>
      <c r="E122" s="259" t="s">
        <v>19</v>
      </c>
      <c r="F122" s="260" t="s">
        <v>181</v>
      </c>
      <c r="G122" s="258"/>
      <c r="H122" s="261">
        <v>20</v>
      </c>
      <c r="I122" s="262"/>
      <c r="J122" s="258"/>
      <c r="K122" s="258"/>
      <c r="L122" s="263"/>
      <c r="M122" s="264"/>
      <c r="N122" s="265"/>
      <c r="O122" s="265"/>
      <c r="P122" s="265"/>
      <c r="Q122" s="265"/>
      <c r="R122" s="265"/>
      <c r="S122" s="265"/>
      <c r="T122" s="266"/>
      <c r="AT122" s="267" t="s">
        <v>176</v>
      </c>
      <c r="AU122" s="267" t="s">
        <v>83</v>
      </c>
      <c r="AV122" s="14" t="s">
        <v>172</v>
      </c>
      <c r="AW122" s="14" t="s">
        <v>37</v>
      </c>
      <c r="AX122" s="14" t="s">
        <v>83</v>
      </c>
      <c r="AY122" s="267" t="s">
        <v>165</v>
      </c>
    </row>
    <row r="123" s="1" customFormat="1" ht="16.5" customHeight="1">
      <c r="B123" s="39"/>
      <c r="C123" s="220" t="s">
        <v>254</v>
      </c>
      <c r="D123" s="220" t="s">
        <v>167</v>
      </c>
      <c r="E123" s="221" t="s">
        <v>1449</v>
      </c>
      <c r="F123" s="222" t="s">
        <v>1450</v>
      </c>
      <c r="G123" s="223" t="s">
        <v>324</v>
      </c>
      <c r="H123" s="224">
        <v>2</v>
      </c>
      <c r="I123" s="225"/>
      <c r="J123" s="226">
        <f>ROUND(I123*H123,2)</f>
        <v>0</v>
      </c>
      <c r="K123" s="222" t="s">
        <v>367</v>
      </c>
      <c r="L123" s="44"/>
      <c r="M123" s="227" t="s">
        <v>19</v>
      </c>
      <c r="N123" s="228" t="s">
        <v>47</v>
      </c>
      <c r="O123" s="84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AR123" s="231" t="s">
        <v>172</v>
      </c>
      <c r="AT123" s="231" t="s">
        <v>167</v>
      </c>
      <c r="AU123" s="231" t="s">
        <v>83</v>
      </c>
      <c r="AY123" s="18" t="s">
        <v>165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8" t="s">
        <v>83</v>
      </c>
      <c r="BK123" s="232">
        <f>ROUND(I123*H123,2)</f>
        <v>0</v>
      </c>
      <c r="BL123" s="18" t="s">
        <v>172</v>
      </c>
      <c r="BM123" s="231" t="s">
        <v>1451</v>
      </c>
    </row>
    <row r="124" s="1" customFormat="1">
      <c r="B124" s="39"/>
      <c r="C124" s="40"/>
      <c r="D124" s="233" t="s">
        <v>174</v>
      </c>
      <c r="E124" s="40"/>
      <c r="F124" s="234" t="s">
        <v>1450</v>
      </c>
      <c r="G124" s="40"/>
      <c r="H124" s="40"/>
      <c r="I124" s="146"/>
      <c r="J124" s="40"/>
      <c r="K124" s="40"/>
      <c r="L124" s="44"/>
      <c r="M124" s="235"/>
      <c r="N124" s="84"/>
      <c r="O124" s="84"/>
      <c r="P124" s="84"/>
      <c r="Q124" s="84"/>
      <c r="R124" s="84"/>
      <c r="S124" s="84"/>
      <c r="T124" s="85"/>
      <c r="AT124" s="18" t="s">
        <v>174</v>
      </c>
      <c r="AU124" s="18" t="s">
        <v>83</v>
      </c>
    </row>
    <row r="125" s="1" customFormat="1" ht="16.5" customHeight="1">
      <c r="B125" s="39"/>
      <c r="C125" s="220" t="s">
        <v>261</v>
      </c>
      <c r="D125" s="220" t="s">
        <v>167</v>
      </c>
      <c r="E125" s="221" t="s">
        <v>1452</v>
      </c>
      <c r="F125" s="222" t="s">
        <v>1453</v>
      </c>
      <c r="G125" s="223" t="s">
        <v>324</v>
      </c>
      <c r="H125" s="224">
        <v>8</v>
      </c>
      <c r="I125" s="225"/>
      <c r="J125" s="226">
        <f>ROUND(I125*H125,2)</f>
        <v>0</v>
      </c>
      <c r="K125" s="222" t="s">
        <v>367</v>
      </c>
      <c r="L125" s="44"/>
      <c r="M125" s="227" t="s">
        <v>19</v>
      </c>
      <c r="N125" s="228" t="s">
        <v>47</v>
      </c>
      <c r="O125" s="84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AR125" s="231" t="s">
        <v>172</v>
      </c>
      <c r="AT125" s="231" t="s">
        <v>167</v>
      </c>
      <c r="AU125" s="231" t="s">
        <v>83</v>
      </c>
      <c r="AY125" s="18" t="s">
        <v>165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83</v>
      </c>
      <c r="BK125" s="232">
        <f>ROUND(I125*H125,2)</f>
        <v>0</v>
      </c>
      <c r="BL125" s="18" t="s">
        <v>172</v>
      </c>
      <c r="BM125" s="231" t="s">
        <v>1454</v>
      </c>
    </row>
    <row r="126" s="1" customFormat="1">
      <c r="B126" s="39"/>
      <c r="C126" s="40"/>
      <c r="D126" s="233" t="s">
        <v>174</v>
      </c>
      <c r="E126" s="40"/>
      <c r="F126" s="234" t="s">
        <v>1453</v>
      </c>
      <c r="G126" s="40"/>
      <c r="H126" s="40"/>
      <c r="I126" s="146"/>
      <c r="J126" s="40"/>
      <c r="K126" s="40"/>
      <c r="L126" s="44"/>
      <c r="M126" s="235"/>
      <c r="N126" s="84"/>
      <c r="O126" s="84"/>
      <c r="P126" s="84"/>
      <c r="Q126" s="84"/>
      <c r="R126" s="84"/>
      <c r="S126" s="84"/>
      <c r="T126" s="85"/>
      <c r="AT126" s="18" t="s">
        <v>174</v>
      </c>
      <c r="AU126" s="18" t="s">
        <v>83</v>
      </c>
    </row>
    <row r="127" s="13" customFormat="1">
      <c r="B127" s="246"/>
      <c r="C127" s="247"/>
      <c r="D127" s="233" t="s">
        <v>176</v>
      </c>
      <c r="E127" s="248" t="s">
        <v>19</v>
      </c>
      <c r="F127" s="249" t="s">
        <v>1421</v>
      </c>
      <c r="G127" s="247"/>
      <c r="H127" s="250">
        <v>8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AT127" s="256" t="s">
        <v>176</v>
      </c>
      <c r="AU127" s="256" t="s">
        <v>83</v>
      </c>
      <c r="AV127" s="13" t="s">
        <v>85</v>
      </c>
      <c r="AW127" s="13" t="s">
        <v>37</v>
      </c>
      <c r="AX127" s="13" t="s">
        <v>76</v>
      </c>
      <c r="AY127" s="256" t="s">
        <v>165</v>
      </c>
    </row>
    <row r="128" s="14" customFormat="1">
      <c r="B128" s="257"/>
      <c r="C128" s="258"/>
      <c r="D128" s="233" t="s">
        <v>176</v>
      </c>
      <c r="E128" s="259" t="s">
        <v>19</v>
      </c>
      <c r="F128" s="260" t="s">
        <v>181</v>
      </c>
      <c r="G128" s="258"/>
      <c r="H128" s="261">
        <v>8</v>
      </c>
      <c r="I128" s="262"/>
      <c r="J128" s="258"/>
      <c r="K128" s="258"/>
      <c r="L128" s="263"/>
      <c r="M128" s="264"/>
      <c r="N128" s="265"/>
      <c r="O128" s="265"/>
      <c r="P128" s="265"/>
      <c r="Q128" s="265"/>
      <c r="R128" s="265"/>
      <c r="S128" s="265"/>
      <c r="T128" s="266"/>
      <c r="AT128" s="267" t="s">
        <v>176</v>
      </c>
      <c r="AU128" s="267" t="s">
        <v>83</v>
      </c>
      <c r="AV128" s="14" t="s">
        <v>172</v>
      </c>
      <c r="AW128" s="14" t="s">
        <v>37</v>
      </c>
      <c r="AX128" s="14" t="s">
        <v>83</v>
      </c>
      <c r="AY128" s="267" t="s">
        <v>165</v>
      </c>
    </row>
    <row r="129" s="1" customFormat="1" ht="16.5" customHeight="1">
      <c r="B129" s="39"/>
      <c r="C129" s="220" t="s">
        <v>267</v>
      </c>
      <c r="D129" s="220" t="s">
        <v>167</v>
      </c>
      <c r="E129" s="221" t="s">
        <v>1455</v>
      </c>
      <c r="F129" s="222" t="s">
        <v>1456</v>
      </c>
      <c r="G129" s="223" t="s">
        <v>324</v>
      </c>
      <c r="H129" s="224">
        <v>8</v>
      </c>
      <c r="I129" s="225"/>
      <c r="J129" s="226">
        <f>ROUND(I129*H129,2)</f>
        <v>0</v>
      </c>
      <c r="K129" s="222" t="s">
        <v>367</v>
      </c>
      <c r="L129" s="44"/>
      <c r="M129" s="227" t="s">
        <v>19</v>
      </c>
      <c r="N129" s="228" t="s">
        <v>47</v>
      </c>
      <c r="O129" s="84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AR129" s="231" t="s">
        <v>172</v>
      </c>
      <c r="AT129" s="231" t="s">
        <v>167</v>
      </c>
      <c r="AU129" s="231" t="s">
        <v>83</v>
      </c>
      <c r="AY129" s="18" t="s">
        <v>165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83</v>
      </c>
      <c r="BK129" s="232">
        <f>ROUND(I129*H129,2)</f>
        <v>0</v>
      </c>
      <c r="BL129" s="18" t="s">
        <v>172</v>
      </c>
      <c r="BM129" s="231" t="s">
        <v>1457</v>
      </c>
    </row>
    <row r="130" s="1" customFormat="1">
      <c r="B130" s="39"/>
      <c r="C130" s="40"/>
      <c r="D130" s="233" t="s">
        <v>174</v>
      </c>
      <c r="E130" s="40"/>
      <c r="F130" s="234" t="s">
        <v>1456</v>
      </c>
      <c r="G130" s="40"/>
      <c r="H130" s="40"/>
      <c r="I130" s="146"/>
      <c r="J130" s="40"/>
      <c r="K130" s="40"/>
      <c r="L130" s="44"/>
      <c r="M130" s="235"/>
      <c r="N130" s="84"/>
      <c r="O130" s="84"/>
      <c r="P130" s="84"/>
      <c r="Q130" s="84"/>
      <c r="R130" s="84"/>
      <c r="S130" s="84"/>
      <c r="T130" s="85"/>
      <c r="AT130" s="18" t="s">
        <v>174</v>
      </c>
      <c r="AU130" s="18" t="s">
        <v>83</v>
      </c>
    </row>
    <row r="131" s="13" customFormat="1">
      <c r="B131" s="246"/>
      <c r="C131" s="247"/>
      <c r="D131" s="233" t="s">
        <v>176</v>
      </c>
      <c r="E131" s="248" t="s">
        <v>19</v>
      </c>
      <c r="F131" s="249" t="s">
        <v>1421</v>
      </c>
      <c r="G131" s="247"/>
      <c r="H131" s="250">
        <v>8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AT131" s="256" t="s">
        <v>176</v>
      </c>
      <c r="AU131" s="256" t="s">
        <v>83</v>
      </c>
      <c r="AV131" s="13" t="s">
        <v>85</v>
      </c>
      <c r="AW131" s="13" t="s">
        <v>37</v>
      </c>
      <c r="AX131" s="13" t="s">
        <v>76</v>
      </c>
      <c r="AY131" s="256" t="s">
        <v>165</v>
      </c>
    </row>
    <row r="132" s="14" customFormat="1">
      <c r="B132" s="257"/>
      <c r="C132" s="258"/>
      <c r="D132" s="233" t="s">
        <v>176</v>
      </c>
      <c r="E132" s="259" t="s">
        <v>19</v>
      </c>
      <c r="F132" s="260" t="s">
        <v>181</v>
      </c>
      <c r="G132" s="258"/>
      <c r="H132" s="261">
        <v>8</v>
      </c>
      <c r="I132" s="262"/>
      <c r="J132" s="258"/>
      <c r="K132" s="258"/>
      <c r="L132" s="263"/>
      <c r="M132" s="264"/>
      <c r="N132" s="265"/>
      <c r="O132" s="265"/>
      <c r="P132" s="265"/>
      <c r="Q132" s="265"/>
      <c r="R132" s="265"/>
      <c r="S132" s="265"/>
      <c r="T132" s="266"/>
      <c r="AT132" s="267" t="s">
        <v>176</v>
      </c>
      <c r="AU132" s="267" t="s">
        <v>83</v>
      </c>
      <c r="AV132" s="14" t="s">
        <v>172</v>
      </c>
      <c r="AW132" s="14" t="s">
        <v>37</v>
      </c>
      <c r="AX132" s="14" t="s">
        <v>83</v>
      </c>
      <c r="AY132" s="267" t="s">
        <v>165</v>
      </c>
    </row>
    <row r="133" s="1" customFormat="1" ht="16.5" customHeight="1">
      <c r="B133" s="39"/>
      <c r="C133" s="220" t="s">
        <v>8</v>
      </c>
      <c r="D133" s="220" t="s">
        <v>167</v>
      </c>
      <c r="E133" s="221" t="s">
        <v>1458</v>
      </c>
      <c r="F133" s="222" t="s">
        <v>1459</v>
      </c>
      <c r="G133" s="223" t="s">
        <v>324</v>
      </c>
      <c r="H133" s="224">
        <v>4</v>
      </c>
      <c r="I133" s="225"/>
      <c r="J133" s="226">
        <f>ROUND(I133*H133,2)</f>
        <v>0</v>
      </c>
      <c r="K133" s="222" t="s">
        <v>367</v>
      </c>
      <c r="L133" s="44"/>
      <c r="M133" s="227" t="s">
        <v>19</v>
      </c>
      <c r="N133" s="228" t="s">
        <v>47</v>
      </c>
      <c r="O133" s="84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AR133" s="231" t="s">
        <v>172</v>
      </c>
      <c r="AT133" s="231" t="s">
        <v>167</v>
      </c>
      <c r="AU133" s="231" t="s">
        <v>83</v>
      </c>
      <c r="AY133" s="18" t="s">
        <v>165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83</v>
      </c>
      <c r="BK133" s="232">
        <f>ROUND(I133*H133,2)</f>
        <v>0</v>
      </c>
      <c r="BL133" s="18" t="s">
        <v>172</v>
      </c>
      <c r="BM133" s="231" t="s">
        <v>1460</v>
      </c>
    </row>
    <row r="134" s="1" customFormat="1">
      <c r="B134" s="39"/>
      <c r="C134" s="40"/>
      <c r="D134" s="233" t="s">
        <v>174</v>
      </c>
      <c r="E134" s="40"/>
      <c r="F134" s="234" t="s">
        <v>1459</v>
      </c>
      <c r="G134" s="40"/>
      <c r="H134" s="40"/>
      <c r="I134" s="146"/>
      <c r="J134" s="40"/>
      <c r="K134" s="40"/>
      <c r="L134" s="44"/>
      <c r="M134" s="235"/>
      <c r="N134" s="84"/>
      <c r="O134" s="84"/>
      <c r="P134" s="84"/>
      <c r="Q134" s="84"/>
      <c r="R134" s="84"/>
      <c r="S134" s="84"/>
      <c r="T134" s="85"/>
      <c r="AT134" s="18" t="s">
        <v>174</v>
      </c>
      <c r="AU134" s="18" t="s">
        <v>83</v>
      </c>
    </row>
    <row r="135" s="1" customFormat="1" ht="16.5" customHeight="1">
      <c r="B135" s="39"/>
      <c r="C135" s="220" t="s">
        <v>178</v>
      </c>
      <c r="D135" s="220" t="s">
        <v>167</v>
      </c>
      <c r="E135" s="221" t="s">
        <v>1461</v>
      </c>
      <c r="F135" s="222" t="s">
        <v>1462</v>
      </c>
      <c r="G135" s="223" t="s">
        <v>324</v>
      </c>
      <c r="H135" s="224">
        <v>4</v>
      </c>
      <c r="I135" s="225"/>
      <c r="J135" s="226">
        <f>ROUND(I135*H135,2)</f>
        <v>0</v>
      </c>
      <c r="K135" s="222" t="s">
        <v>367</v>
      </c>
      <c r="L135" s="44"/>
      <c r="M135" s="227" t="s">
        <v>19</v>
      </c>
      <c r="N135" s="228" t="s">
        <v>47</v>
      </c>
      <c r="O135" s="84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AR135" s="231" t="s">
        <v>172</v>
      </c>
      <c r="AT135" s="231" t="s">
        <v>167</v>
      </c>
      <c r="AU135" s="231" t="s">
        <v>83</v>
      </c>
      <c r="AY135" s="18" t="s">
        <v>165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83</v>
      </c>
      <c r="BK135" s="232">
        <f>ROUND(I135*H135,2)</f>
        <v>0</v>
      </c>
      <c r="BL135" s="18" t="s">
        <v>172</v>
      </c>
      <c r="BM135" s="231" t="s">
        <v>1463</v>
      </c>
    </row>
    <row r="136" s="1" customFormat="1">
      <c r="B136" s="39"/>
      <c r="C136" s="40"/>
      <c r="D136" s="233" t="s">
        <v>174</v>
      </c>
      <c r="E136" s="40"/>
      <c r="F136" s="234" t="s">
        <v>1462</v>
      </c>
      <c r="G136" s="40"/>
      <c r="H136" s="40"/>
      <c r="I136" s="146"/>
      <c r="J136" s="40"/>
      <c r="K136" s="40"/>
      <c r="L136" s="44"/>
      <c r="M136" s="235"/>
      <c r="N136" s="84"/>
      <c r="O136" s="84"/>
      <c r="P136" s="84"/>
      <c r="Q136" s="84"/>
      <c r="R136" s="84"/>
      <c r="S136" s="84"/>
      <c r="T136" s="85"/>
      <c r="AT136" s="18" t="s">
        <v>174</v>
      </c>
      <c r="AU136" s="18" t="s">
        <v>83</v>
      </c>
    </row>
    <row r="137" s="13" customFormat="1">
      <c r="B137" s="246"/>
      <c r="C137" s="247"/>
      <c r="D137" s="233" t="s">
        <v>176</v>
      </c>
      <c r="E137" s="248" t="s">
        <v>19</v>
      </c>
      <c r="F137" s="249" t="s">
        <v>1464</v>
      </c>
      <c r="G137" s="247"/>
      <c r="H137" s="250">
        <v>4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AT137" s="256" t="s">
        <v>176</v>
      </c>
      <c r="AU137" s="256" t="s">
        <v>83</v>
      </c>
      <c r="AV137" s="13" t="s">
        <v>85</v>
      </c>
      <c r="AW137" s="13" t="s">
        <v>37</v>
      </c>
      <c r="AX137" s="13" t="s">
        <v>76</v>
      </c>
      <c r="AY137" s="256" t="s">
        <v>165</v>
      </c>
    </row>
    <row r="138" s="14" customFormat="1">
      <c r="B138" s="257"/>
      <c r="C138" s="258"/>
      <c r="D138" s="233" t="s">
        <v>176</v>
      </c>
      <c r="E138" s="259" t="s">
        <v>19</v>
      </c>
      <c r="F138" s="260" t="s">
        <v>181</v>
      </c>
      <c r="G138" s="258"/>
      <c r="H138" s="261">
        <v>4</v>
      </c>
      <c r="I138" s="262"/>
      <c r="J138" s="258"/>
      <c r="K138" s="258"/>
      <c r="L138" s="263"/>
      <c r="M138" s="264"/>
      <c r="N138" s="265"/>
      <c r="O138" s="265"/>
      <c r="P138" s="265"/>
      <c r="Q138" s="265"/>
      <c r="R138" s="265"/>
      <c r="S138" s="265"/>
      <c r="T138" s="266"/>
      <c r="AT138" s="267" t="s">
        <v>176</v>
      </c>
      <c r="AU138" s="267" t="s">
        <v>83</v>
      </c>
      <c r="AV138" s="14" t="s">
        <v>172</v>
      </c>
      <c r="AW138" s="14" t="s">
        <v>37</v>
      </c>
      <c r="AX138" s="14" t="s">
        <v>83</v>
      </c>
      <c r="AY138" s="267" t="s">
        <v>165</v>
      </c>
    </row>
    <row r="139" s="1" customFormat="1" ht="16.5" customHeight="1">
      <c r="B139" s="39"/>
      <c r="C139" s="220" t="s">
        <v>287</v>
      </c>
      <c r="D139" s="220" t="s">
        <v>167</v>
      </c>
      <c r="E139" s="221" t="s">
        <v>1465</v>
      </c>
      <c r="F139" s="222" t="s">
        <v>1466</v>
      </c>
      <c r="G139" s="223" t="s">
        <v>324</v>
      </c>
      <c r="H139" s="224">
        <v>8</v>
      </c>
      <c r="I139" s="225"/>
      <c r="J139" s="226">
        <f>ROUND(I139*H139,2)</f>
        <v>0</v>
      </c>
      <c r="K139" s="222" t="s">
        <v>367</v>
      </c>
      <c r="L139" s="44"/>
      <c r="M139" s="227" t="s">
        <v>19</v>
      </c>
      <c r="N139" s="228" t="s">
        <v>47</v>
      </c>
      <c r="O139" s="84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AR139" s="231" t="s">
        <v>172</v>
      </c>
      <c r="AT139" s="231" t="s">
        <v>167</v>
      </c>
      <c r="AU139" s="231" t="s">
        <v>83</v>
      </c>
      <c r="AY139" s="18" t="s">
        <v>165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83</v>
      </c>
      <c r="BK139" s="232">
        <f>ROUND(I139*H139,2)</f>
        <v>0</v>
      </c>
      <c r="BL139" s="18" t="s">
        <v>172</v>
      </c>
      <c r="BM139" s="231" t="s">
        <v>1467</v>
      </c>
    </row>
    <row r="140" s="1" customFormat="1">
      <c r="B140" s="39"/>
      <c r="C140" s="40"/>
      <c r="D140" s="233" t="s">
        <v>174</v>
      </c>
      <c r="E140" s="40"/>
      <c r="F140" s="234" t="s">
        <v>1466</v>
      </c>
      <c r="G140" s="40"/>
      <c r="H140" s="40"/>
      <c r="I140" s="146"/>
      <c r="J140" s="40"/>
      <c r="K140" s="40"/>
      <c r="L140" s="44"/>
      <c r="M140" s="235"/>
      <c r="N140" s="84"/>
      <c r="O140" s="84"/>
      <c r="P140" s="84"/>
      <c r="Q140" s="84"/>
      <c r="R140" s="84"/>
      <c r="S140" s="84"/>
      <c r="T140" s="85"/>
      <c r="AT140" s="18" t="s">
        <v>174</v>
      </c>
      <c r="AU140" s="18" t="s">
        <v>83</v>
      </c>
    </row>
    <row r="141" s="13" customFormat="1">
      <c r="B141" s="246"/>
      <c r="C141" s="247"/>
      <c r="D141" s="233" t="s">
        <v>176</v>
      </c>
      <c r="E141" s="248" t="s">
        <v>19</v>
      </c>
      <c r="F141" s="249" t="s">
        <v>1421</v>
      </c>
      <c r="G141" s="247"/>
      <c r="H141" s="250">
        <v>8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AT141" s="256" t="s">
        <v>176</v>
      </c>
      <c r="AU141" s="256" t="s">
        <v>83</v>
      </c>
      <c r="AV141" s="13" t="s">
        <v>85</v>
      </c>
      <c r="AW141" s="13" t="s">
        <v>37</v>
      </c>
      <c r="AX141" s="13" t="s">
        <v>76</v>
      </c>
      <c r="AY141" s="256" t="s">
        <v>165</v>
      </c>
    </row>
    <row r="142" s="14" customFormat="1">
      <c r="B142" s="257"/>
      <c r="C142" s="258"/>
      <c r="D142" s="233" t="s">
        <v>176</v>
      </c>
      <c r="E142" s="259" t="s">
        <v>19</v>
      </c>
      <c r="F142" s="260" t="s">
        <v>181</v>
      </c>
      <c r="G142" s="258"/>
      <c r="H142" s="261">
        <v>8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AT142" s="267" t="s">
        <v>176</v>
      </c>
      <c r="AU142" s="267" t="s">
        <v>83</v>
      </c>
      <c r="AV142" s="14" t="s">
        <v>172</v>
      </c>
      <c r="AW142" s="14" t="s">
        <v>37</v>
      </c>
      <c r="AX142" s="14" t="s">
        <v>83</v>
      </c>
      <c r="AY142" s="267" t="s">
        <v>165</v>
      </c>
    </row>
    <row r="143" s="1" customFormat="1" ht="16.5" customHeight="1">
      <c r="B143" s="39"/>
      <c r="C143" s="220" t="s">
        <v>294</v>
      </c>
      <c r="D143" s="220" t="s">
        <v>167</v>
      </c>
      <c r="E143" s="221" t="s">
        <v>1468</v>
      </c>
      <c r="F143" s="222" t="s">
        <v>1469</v>
      </c>
      <c r="G143" s="223" t="s">
        <v>324</v>
      </c>
      <c r="H143" s="224">
        <v>8</v>
      </c>
      <c r="I143" s="225"/>
      <c r="J143" s="226">
        <f>ROUND(I143*H143,2)</f>
        <v>0</v>
      </c>
      <c r="K143" s="222" t="s">
        <v>367</v>
      </c>
      <c r="L143" s="44"/>
      <c r="M143" s="227" t="s">
        <v>19</v>
      </c>
      <c r="N143" s="228" t="s">
        <v>47</v>
      </c>
      <c r="O143" s="84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AR143" s="231" t="s">
        <v>172</v>
      </c>
      <c r="AT143" s="231" t="s">
        <v>167</v>
      </c>
      <c r="AU143" s="231" t="s">
        <v>83</v>
      </c>
      <c r="AY143" s="18" t="s">
        <v>165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83</v>
      </c>
      <c r="BK143" s="232">
        <f>ROUND(I143*H143,2)</f>
        <v>0</v>
      </c>
      <c r="BL143" s="18" t="s">
        <v>172</v>
      </c>
      <c r="BM143" s="231" t="s">
        <v>1470</v>
      </c>
    </row>
    <row r="144" s="1" customFormat="1">
      <c r="B144" s="39"/>
      <c r="C144" s="40"/>
      <c r="D144" s="233" t="s">
        <v>174</v>
      </c>
      <c r="E144" s="40"/>
      <c r="F144" s="234" t="s">
        <v>1469</v>
      </c>
      <c r="G144" s="40"/>
      <c r="H144" s="40"/>
      <c r="I144" s="146"/>
      <c r="J144" s="40"/>
      <c r="K144" s="40"/>
      <c r="L144" s="44"/>
      <c r="M144" s="235"/>
      <c r="N144" s="84"/>
      <c r="O144" s="84"/>
      <c r="P144" s="84"/>
      <c r="Q144" s="84"/>
      <c r="R144" s="84"/>
      <c r="S144" s="84"/>
      <c r="T144" s="85"/>
      <c r="AT144" s="18" t="s">
        <v>174</v>
      </c>
      <c r="AU144" s="18" t="s">
        <v>83</v>
      </c>
    </row>
    <row r="145" s="13" customFormat="1">
      <c r="B145" s="246"/>
      <c r="C145" s="247"/>
      <c r="D145" s="233" t="s">
        <v>176</v>
      </c>
      <c r="E145" s="248" t="s">
        <v>19</v>
      </c>
      <c r="F145" s="249" t="s">
        <v>1421</v>
      </c>
      <c r="G145" s="247"/>
      <c r="H145" s="250">
        <v>8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AT145" s="256" t="s">
        <v>176</v>
      </c>
      <c r="AU145" s="256" t="s">
        <v>83</v>
      </c>
      <c r="AV145" s="13" t="s">
        <v>85</v>
      </c>
      <c r="AW145" s="13" t="s">
        <v>37</v>
      </c>
      <c r="AX145" s="13" t="s">
        <v>76</v>
      </c>
      <c r="AY145" s="256" t="s">
        <v>165</v>
      </c>
    </row>
    <row r="146" s="14" customFormat="1">
      <c r="B146" s="257"/>
      <c r="C146" s="258"/>
      <c r="D146" s="233" t="s">
        <v>176</v>
      </c>
      <c r="E146" s="259" t="s">
        <v>19</v>
      </c>
      <c r="F146" s="260" t="s">
        <v>181</v>
      </c>
      <c r="G146" s="258"/>
      <c r="H146" s="261">
        <v>8</v>
      </c>
      <c r="I146" s="262"/>
      <c r="J146" s="258"/>
      <c r="K146" s="258"/>
      <c r="L146" s="263"/>
      <c r="M146" s="264"/>
      <c r="N146" s="265"/>
      <c r="O146" s="265"/>
      <c r="P146" s="265"/>
      <c r="Q146" s="265"/>
      <c r="R146" s="265"/>
      <c r="S146" s="265"/>
      <c r="T146" s="266"/>
      <c r="AT146" s="267" t="s">
        <v>176</v>
      </c>
      <c r="AU146" s="267" t="s">
        <v>83</v>
      </c>
      <c r="AV146" s="14" t="s">
        <v>172</v>
      </c>
      <c r="AW146" s="14" t="s">
        <v>37</v>
      </c>
      <c r="AX146" s="14" t="s">
        <v>83</v>
      </c>
      <c r="AY146" s="267" t="s">
        <v>165</v>
      </c>
    </row>
    <row r="147" s="1" customFormat="1" ht="16.5" customHeight="1">
      <c r="B147" s="39"/>
      <c r="C147" s="220" t="s">
        <v>300</v>
      </c>
      <c r="D147" s="220" t="s">
        <v>167</v>
      </c>
      <c r="E147" s="221" t="s">
        <v>1471</v>
      </c>
      <c r="F147" s="222" t="s">
        <v>1472</v>
      </c>
      <c r="G147" s="223" t="s">
        <v>197</v>
      </c>
      <c r="H147" s="224">
        <v>4.7999999999999998</v>
      </c>
      <c r="I147" s="225"/>
      <c r="J147" s="226">
        <f>ROUND(I147*H147,2)</f>
        <v>0</v>
      </c>
      <c r="K147" s="222" t="s">
        <v>367</v>
      </c>
      <c r="L147" s="44"/>
      <c r="M147" s="227" t="s">
        <v>19</v>
      </c>
      <c r="N147" s="228" t="s">
        <v>47</v>
      </c>
      <c r="O147" s="84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AR147" s="231" t="s">
        <v>172</v>
      </c>
      <c r="AT147" s="231" t="s">
        <v>167</v>
      </c>
      <c r="AU147" s="231" t="s">
        <v>83</v>
      </c>
      <c r="AY147" s="18" t="s">
        <v>165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83</v>
      </c>
      <c r="BK147" s="232">
        <f>ROUND(I147*H147,2)</f>
        <v>0</v>
      </c>
      <c r="BL147" s="18" t="s">
        <v>172</v>
      </c>
      <c r="BM147" s="231" t="s">
        <v>1473</v>
      </c>
    </row>
    <row r="148" s="1" customFormat="1">
      <c r="B148" s="39"/>
      <c r="C148" s="40"/>
      <c r="D148" s="233" t="s">
        <v>174</v>
      </c>
      <c r="E148" s="40"/>
      <c r="F148" s="234" t="s">
        <v>1472</v>
      </c>
      <c r="G148" s="40"/>
      <c r="H148" s="40"/>
      <c r="I148" s="146"/>
      <c r="J148" s="40"/>
      <c r="K148" s="40"/>
      <c r="L148" s="44"/>
      <c r="M148" s="235"/>
      <c r="N148" s="84"/>
      <c r="O148" s="84"/>
      <c r="P148" s="84"/>
      <c r="Q148" s="84"/>
      <c r="R148" s="84"/>
      <c r="S148" s="84"/>
      <c r="T148" s="85"/>
      <c r="AT148" s="18" t="s">
        <v>174</v>
      </c>
      <c r="AU148" s="18" t="s">
        <v>83</v>
      </c>
    </row>
    <row r="149" s="13" customFormat="1">
      <c r="B149" s="246"/>
      <c r="C149" s="247"/>
      <c r="D149" s="233" t="s">
        <v>176</v>
      </c>
      <c r="E149" s="248" t="s">
        <v>19</v>
      </c>
      <c r="F149" s="249" t="s">
        <v>1474</v>
      </c>
      <c r="G149" s="247"/>
      <c r="H149" s="250">
        <v>4.7999999999999998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AT149" s="256" t="s">
        <v>176</v>
      </c>
      <c r="AU149" s="256" t="s">
        <v>83</v>
      </c>
      <c r="AV149" s="13" t="s">
        <v>85</v>
      </c>
      <c r="AW149" s="13" t="s">
        <v>37</v>
      </c>
      <c r="AX149" s="13" t="s">
        <v>76</v>
      </c>
      <c r="AY149" s="256" t="s">
        <v>165</v>
      </c>
    </row>
    <row r="150" s="14" customFormat="1">
      <c r="B150" s="257"/>
      <c r="C150" s="258"/>
      <c r="D150" s="233" t="s">
        <v>176</v>
      </c>
      <c r="E150" s="259" t="s">
        <v>19</v>
      </c>
      <c r="F150" s="260" t="s">
        <v>181</v>
      </c>
      <c r="G150" s="258"/>
      <c r="H150" s="261">
        <v>4.7999999999999998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AT150" s="267" t="s">
        <v>176</v>
      </c>
      <c r="AU150" s="267" t="s">
        <v>83</v>
      </c>
      <c r="AV150" s="14" t="s">
        <v>172</v>
      </c>
      <c r="AW150" s="14" t="s">
        <v>37</v>
      </c>
      <c r="AX150" s="14" t="s">
        <v>83</v>
      </c>
      <c r="AY150" s="267" t="s">
        <v>165</v>
      </c>
    </row>
    <row r="151" s="1" customFormat="1" ht="16.5" customHeight="1">
      <c r="B151" s="39"/>
      <c r="C151" s="220" t="s">
        <v>308</v>
      </c>
      <c r="D151" s="220" t="s">
        <v>167</v>
      </c>
      <c r="E151" s="221" t="s">
        <v>1475</v>
      </c>
      <c r="F151" s="222" t="s">
        <v>1476</v>
      </c>
      <c r="G151" s="223" t="s">
        <v>197</v>
      </c>
      <c r="H151" s="224">
        <v>248</v>
      </c>
      <c r="I151" s="225"/>
      <c r="J151" s="226">
        <f>ROUND(I151*H151,2)</f>
        <v>0</v>
      </c>
      <c r="K151" s="222" t="s">
        <v>367</v>
      </c>
      <c r="L151" s="44"/>
      <c r="M151" s="227" t="s">
        <v>19</v>
      </c>
      <c r="N151" s="228" t="s">
        <v>47</v>
      </c>
      <c r="O151" s="84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AR151" s="231" t="s">
        <v>172</v>
      </c>
      <c r="AT151" s="231" t="s">
        <v>167</v>
      </c>
      <c r="AU151" s="231" t="s">
        <v>83</v>
      </c>
      <c r="AY151" s="18" t="s">
        <v>165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83</v>
      </c>
      <c r="BK151" s="232">
        <f>ROUND(I151*H151,2)</f>
        <v>0</v>
      </c>
      <c r="BL151" s="18" t="s">
        <v>172</v>
      </c>
      <c r="BM151" s="231" t="s">
        <v>1477</v>
      </c>
    </row>
    <row r="152" s="1" customFormat="1">
      <c r="B152" s="39"/>
      <c r="C152" s="40"/>
      <c r="D152" s="233" t="s">
        <v>174</v>
      </c>
      <c r="E152" s="40"/>
      <c r="F152" s="234" t="s">
        <v>1476</v>
      </c>
      <c r="G152" s="40"/>
      <c r="H152" s="40"/>
      <c r="I152" s="146"/>
      <c r="J152" s="40"/>
      <c r="K152" s="40"/>
      <c r="L152" s="44"/>
      <c r="M152" s="235"/>
      <c r="N152" s="84"/>
      <c r="O152" s="84"/>
      <c r="P152" s="84"/>
      <c r="Q152" s="84"/>
      <c r="R152" s="84"/>
      <c r="S152" s="84"/>
      <c r="T152" s="85"/>
      <c r="AT152" s="18" t="s">
        <v>174</v>
      </c>
      <c r="AU152" s="18" t="s">
        <v>83</v>
      </c>
    </row>
    <row r="153" s="13" customFormat="1">
      <c r="B153" s="246"/>
      <c r="C153" s="247"/>
      <c r="D153" s="233" t="s">
        <v>176</v>
      </c>
      <c r="E153" s="248" t="s">
        <v>19</v>
      </c>
      <c r="F153" s="249" t="s">
        <v>1478</v>
      </c>
      <c r="G153" s="247"/>
      <c r="H153" s="250">
        <v>248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AT153" s="256" t="s">
        <v>176</v>
      </c>
      <c r="AU153" s="256" t="s">
        <v>83</v>
      </c>
      <c r="AV153" s="13" t="s">
        <v>85</v>
      </c>
      <c r="AW153" s="13" t="s">
        <v>37</v>
      </c>
      <c r="AX153" s="13" t="s">
        <v>76</v>
      </c>
      <c r="AY153" s="256" t="s">
        <v>165</v>
      </c>
    </row>
    <row r="154" s="14" customFormat="1">
      <c r="B154" s="257"/>
      <c r="C154" s="258"/>
      <c r="D154" s="233" t="s">
        <v>176</v>
      </c>
      <c r="E154" s="259" t="s">
        <v>19</v>
      </c>
      <c r="F154" s="260" t="s">
        <v>181</v>
      </c>
      <c r="G154" s="258"/>
      <c r="H154" s="261">
        <v>248</v>
      </c>
      <c r="I154" s="262"/>
      <c r="J154" s="258"/>
      <c r="K154" s="258"/>
      <c r="L154" s="263"/>
      <c r="M154" s="264"/>
      <c r="N154" s="265"/>
      <c r="O154" s="265"/>
      <c r="P154" s="265"/>
      <c r="Q154" s="265"/>
      <c r="R154" s="265"/>
      <c r="S154" s="265"/>
      <c r="T154" s="266"/>
      <c r="AT154" s="267" t="s">
        <v>176</v>
      </c>
      <c r="AU154" s="267" t="s">
        <v>83</v>
      </c>
      <c r="AV154" s="14" t="s">
        <v>172</v>
      </c>
      <c r="AW154" s="14" t="s">
        <v>37</v>
      </c>
      <c r="AX154" s="14" t="s">
        <v>83</v>
      </c>
      <c r="AY154" s="267" t="s">
        <v>165</v>
      </c>
    </row>
    <row r="155" s="1" customFormat="1" ht="16.5" customHeight="1">
      <c r="B155" s="39"/>
      <c r="C155" s="220" t="s">
        <v>7</v>
      </c>
      <c r="D155" s="220" t="s">
        <v>167</v>
      </c>
      <c r="E155" s="221" t="s">
        <v>1479</v>
      </c>
      <c r="F155" s="222" t="s">
        <v>1480</v>
      </c>
      <c r="G155" s="223" t="s">
        <v>197</v>
      </c>
      <c r="H155" s="224">
        <v>15.199999999999999</v>
      </c>
      <c r="I155" s="225"/>
      <c r="J155" s="226">
        <f>ROUND(I155*H155,2)</f>
        <v>0</v>
      </c>
      <c r="K155" s="222" t="s">
        <v>367</v>
      </c>
      <c r="L155" s="44"/>
      <c r="M155" s="227" t="s">
        <v>19</v>
      </c>
      <c r="N155" s="228" t="s">
        <v>47</v>
      </c>
      <c r="O155" s="84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AR155" s="231" t="s">
        <v>172</v>
      </c>
      <c r="AT155" s="231" t="s">
        <v>167</v>
      </c>
      <c r="AU155" s="231" t="s">
        <v>83</v>
      </c>
      <c r="AY155" s="18" t="s">
        <v>165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8" t="s">
        <v>83</v>
      </c>
      <c r="BK155" s="232">
        <f>ROUND(I155*H155,2)</f>
        <v>0</v>
      </c>
      <c r="BL155" s="18" t="s">
        <v>172</v>
      </c>
      <c r="BM155" s="231" t="s">
        <v>1481</v>
      </c>
    </row>
    <row r="156" s="1" customFormat="1">
      <c r="B156" s="39"/>
      <c r="C156" s="40"/>
      <c r="D156" s="233" t="s">
        <v>174</v>
      </c>
      <c r="E156" s="40"/>
      <c r="F156" s="234" t="s">
        <v>1480</v>
      </c>
      <c r="G156" s="40"/>
      <c r="H156" s="40"/>
      <c r="I156" s="146"/>
      <c r="J156" s="40"/>
      <c r="K156" s="40"/>
      <c r="L156" s="44"/>
      <c r="M156" s="235"/>
      <c r="N156" s="84"/>
      <c r="O156" s="84"/>
      <c r="P156" s="84"/>
      <c r="Q156" s="84"/>
      <c r="R156" s="84"/>
      <c r="S156" s="84"/>
      <c r="T156" s="85"/>
      <c r="AT156" s="18" t="s">
        <v>174</v>
      </c>
      <c r="AU156" s="18" t="s">
        <v>83</v>
      </c>
    </row>
    <row r="157" s="13" customFormat="1">
      <c r="B157" s="246"/>
      <c r="C157" s="247"/>
      <c r="D157" s="233" t="s">
        <v>176</v>
      </c>
      <c r="E157" s="248" t="s">
        <v>19</v>
      </c>
      <c r="F157" s="249" t="s">
        <v>1482</v>
      </c>
      <c r="G157" s="247"/>
      <c r="H157" s="250">
        <v>15.199999999999999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AT157" s="256" t="s">
        <v>176</v>
      </c>
      <c r="AU157" s="256" t="s">
        <v>83</v>
      </c>
      <c r="AV157" s="13" t="s">
        <v>85</v>
      </c>
      <c r="AW157" s="13" t="s">
        <v>37</v>
      </c>
      <c r="AX157" s="13" t="s">
        <v>76</v>
      </c>
      <c r="AY157" s="256" t="s">
        <v>165</v>
      </c>
    </row>
    <row r="158" s="14" customFormat="1">
      <c r="B158" s="257"/>
      <c r="C158" s="258"/>
      <c r="D158" s="233" t="s">
        <v>176</v>
      </c>
      <c r="E158" s="259" t="s">
        <v>19</v>
      </c>
      <c r="F158" s="260" t="s">
        <v>181</v>
      </c>
      <c r="G158" s="258"/>
      <c r="H158" s="261">
        <v>15.199999999999999</v>
      </c>
      <c r="I158" s="262"/>
      <c r="J158" s="258"/>
      <c r="K158" s="258"/>
      <c r="L158" s="263"/>
      <c r="M158" s="264"/>
      <c r="N158" s="265"/>
      <c r="O158" s="265"/>
      <c r="P158" s="265"/>
      <c r="Q158" s="265"/>
      <c r="R158" s="265"/>
      <c r="S158" s="265"/>
      <c r="T158" s="266"/>
      <c r="AT158" s="267" t="s">
        <v>176</v>
      </c>
      <c r="AU158" s="267" t="s">
        <v>83</v>
      </c>
      <c r="AV158" s="14" t="s">
        <v>172</v>
      </c>
      <c r="AW158" s="14" t="s">
        <v>37</v>
      </c>
      <c r="AX158" s="14" t="s">
        <v>83</v>
      </c>
      <c r="AY158" s="267" t="s">
        <v>165</v>
      </c>
    </row>
    <row r="159" s="1" customFormat="1" ht="16.5" customHeight="1">
      <c r="B159" s="39"/>
      <c r="C159" s="220" t="s">
        <v>321</v>
      </c>
      <c r="D159" s="220" t="s">
        <v>167</v>
      </c>
      <c r="E159" s="221" t="s">
        <v>1483</v>
      </c>
      <c r="F159" s="222" t="s">
        <v>1484</v>
      </c>
      <c r="G159" s="223" t="s">
        <v>324</v>
      </c>
      <c r="H159" s="224">
        <v>16</v>
      </c>
      <c r="I159" s="225"/>
      <c r="J159" s="226">
        <f>ROUND(I159*H159,2)</f>
        <v>0</v>
      </c>
      <c r="K159" s="222" t="s">
        <v>367</v>
      </c>
      <c r="L159" s="44"/>
      <c r="M159" s="227" t="s">
        <v>19</v>
      </c>
      <c r="N159" s="228" t="s">
        <v>47</v>
      </c>
      <c r="O159" s="84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AR159" s="231" t="s">
        <v>172</v>
      </c>
      <c r="AT159" s="231" t="s">
        <v>167</v>
      </c>
      <c r="AU159" s="231" t="s">
        <v>83</v>
      </c>
      <c r="AY159" s="18" t="s">
        <v>165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83</v>
      </c>
      <c r="BK159" s="232">
        <f>ROUND(I159*H159,2)</f>
        <v>0</v>
      </c>
      <c r="BL159" s="18" t="s">
        <v>172</v>
      </c>
      <c r="BM159" s="231" t="s">
        <v>1485</v>
      </c>
    </row>
    <row r="160" s="1" customFormat="1">
      <c r="B160" s="39"/>
      <c r="C160" s="40"/>
      <c r="D160" s="233" t="s">
        <v>174</v>
      </c>
      <c r="E160" s="40"/>
      <c r="F160" s="234" t="s">
        <v>1484</v>
      </c>
      <c r="G160" s="40"/>
      <c r="H160" s="40"/>
      <c r="I160" s="146"/>
      <c r="J160" s="40"/>
      <c r="K160" s="40"/>
      <c r="L160" s="44"/>
      <c r="M160" s="235"/>
      <c r="N160" s="84"/>
      <c r="O160" s="84"/>
      <c r="P160" s="84"/>
      <c r="Q160" s="84"/>
      <c r="R160" s="84"/>
      <c r="S160" s="84"/>
      <c r="T160" s="85"/>
      <c r="AT160" s="18" t="s">
        <v>174</v>
      </c>
      <c r="AU160" s="18" t="s">
        <v>83</v>
      </c>
    </row>
    <row r="161" s="13" customFormat="1">
      <c r="B161" s="246"/>
      <c r="C161" s="247"/>
      <c r="D161" s="233" t="s">
        <v>176</v>
      </c>
      <c r="E161" s="248" t="s">
        <v>19</v>
      </c>
      <c r="F161" s="249" t="s">
        <v>1486</v>
      </c>
      <c r="G161" s="247"/>
      <c r="H161" s="250">
        <v>16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AT161" s="256" t="s">
        <v>176</v>
      </c>
      <c r="AU161" s="256" t="s">
        <v>83</v>
      </c>
      <c r="AV161" s="13" t="s">
        <v>85</v>
      </c>
      <c r="AW161" s="13" t="s">
        <v>37</v>
      </c>
      <c r="AX161" s="13" t="s">
        <v>76</v>
      </c>
      <c r="AY161" s="256" t="s">
        <v>165</v>
      </c>
    </row>
    <row r="162" s="14" customFormat="1">
      <c r="B162" s="257"/>
      <c r="C162" s="258"/>
      <c r="D162" s="233" t="s">
        <v>176</v>
      </c>
      <c r="E162" s="259" t="s">
        <v>19</v>
      </c>
      <c r="F162" s="260" t="s">
        <v>181</v>
      </c>
      <c r="G162" s="258"/>
      <c r="H162" s="261">
        <v>16</v>
      </c>
      <c r="I162" s="262"/>
      <c r="J162" s="258"/>
      <c r="K162" s="258"/>
      <c r="L162" s="263"/>
      <c r="M162" s="264"/>
      <c r="N162" s="265"/>
      <c r="O162" s="265"/>
      <c r="P162" s="265"/>
      <c r="Q162" s="265"/>
      <c r="R162" s="265"/>
      <c r="S162" s="265"/>
      <c r="T162" s="266"/>
      <c r="AT162" s="267" t="s">
        <v>176</v>
      </c>
      <c r="AU162" s="267" t="s">
        <v>83</v>
      </c>
      <c r="AV162" s="14" t="s">
        <v>172</v>
      </c>
      <c r="AW162" s="14" t="s">
        <v>37</v>
      </c>
      <c r="AX162" s="14" t="s">
        <v>83</v>
      </c>
      <c r="AY162" s="267" t="s">
        <v>165</v>
      </c>
    </row>
    <row r="163" s="1" customFormat="1" ht="16.5" customHeight="1">
      <c r="B163" s="39"/>
      <c r="C163" s="220" t="s">
        <v>328</v>
      </c>
      <c r="D163" s="220" t="s">
        <v>167</v>
      </c>
      <c r="E163" s="221" t="s">
        <v>1487</v>
      </c>
      <c r="F163" s="222" t="s">
        <v>1488</v>
      </c>
      <c r="G163" s="223" t="s">
        <v>324</v>
      </c>
      <c r="H163" s="224">
        <v>34</v>
      </c>
      <c r="I163" s="225"/>
      <c r="J163" s="226">
        <f>ROUND(I163*H163,2)</f>
        <v>0</v>
      </c>
      <c r="K163" s="222" t="s">
        <v>367</v>
      </c>
      <c r="L163" s="44"/>
      <c r="M163" s="227" t="s">
        <v>19</v>
      </c>
      <c r="N163" s="228" t="s">
        <v>47</v>
      </c>
      <c r="O163" s="84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AR163" s="231" t="s">
        <v>172</v>
      </c>
      <c r="AT163" s="231" t="s">
        <v>167</v>
      </c>
      <c r="AU163" s="231" t="s">
        <v>83</v>
      </c>
      <c r="AY163" s="18" t="s">
        <v>165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83</v>
      </c>
      <c r="BK163" s="232">
        <f>ROUND(I163*H163,2)</f>
        <v>0</v>
      </c>
      <c r="BL163" s="18" t="s">
        <v>172</v>
      </c>
      <c r="BM163" s="231" t="s">
        <v>1489</v>
      </c>
    </row>
    <row r="164" s="1" customFormat="1">
      <c r="B164" s="39"/>
      <c r="C164" s="40"/>
      <c r="D164" s="233" t="s">
        <v>174</v>
      </c>
      <c r="E164" s="40"/>
      <c r="F164" s="234" t="s">
        <v>1488</v>
      </c>
      <c r="G164" s="40"/>
      <c r="H164" s="40"/>
      <c r="I164" s="146"/>
      <c r="J164" s="40"/>
      <c r="K164" s="40"/>
      <c r="L164" s="44"/>
      <c r="M164" s="235"/>
      <c r="N164" s="84"/>
      <c r="O164" s="84"/>
      <c r="P164" s="84"/>
      <c r="Q164" s="84"/>
      <c r="R164" s="84"/>
      <c r="S164" s="84"/>
      <c r="T164" s="85"/>
      <c r="AT164" s="18" t="s">
        <v>174</v>
      </c>
      <c r="AU164" s="18" t="s">
        <v>83</v>
      </c>
    </row>
    <row r="165" s="13" customFormat="1">
      <c r="B165" s="246"/>
      <c r="C165" s="247"/>
      <c r="D165" s="233" t="s">
        <v>176</v>
      </c>
      <c r="E165" s="248" t="s">
        <v>19</v>
      </c>
      <c r="F165" s="249" t="s">
        <v>1490</v>
      </c>
      <c r="G165" s="247"/>
      <c r="H165" s="250">
        <v>34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AT165" s="256" t="s">
        <v>176</v>
      </c>
      <c r="AU165" s="256" t="s">
        <v>83</v>
      </c>
      <c r="AV165" s="13" t="s">
        <v>85</v>
      </c>
      <c r="AW165" s="13" t="s">
        <v>37</v>
      </c>
      <c r="AX165" s="13" t="s">
        <v>76</v>
      </c>
      <c r="AY165" s="256" t="s">
        <v>165</v>
      </c>
    </row>
    <row r="166" s="14" customFormat="1">
      <c r="B166" s="257"/>
      <c r="C166" s="258"/>
      <c r="D166" s="233" t="s">
        <v>176</v>
      </c>
      <c r="E166" s="259" t="s">
        <v>19</v>
      </c>
      <c r="F166" s="260" t="s">
        <v>181</v>
      </c>
      <c r="G166" s="258"/>
      <c r="H166" s="261">
        <v>34</v>
      </c>
      <c r="I166" s="262"/>
      <c r="J166" s="258"/>
      <c r="K166" s="258"/>
      <c r="L166" s="263"/>
      <c r="M166" s="264"/>
      <c r="N166" s="265"/>
      <c r="O166" s="265"/>
      <c r="P166" s="265"/>
      <c r="Q166" s="265"/>
      <c r="R166" s="265"/>
      <c r="S166" s="265"/>
      <c r="T166" s="266"/>
      <c r="AT166" s="267" t="s">
        <v>176</v>
      </c>
      <c r="AU166" s="267" t="s">
        <v>83</v>
      </c>
      <c r="AV166" s="14" t="s">
        <v>172</v>
      </c>
      <c r="AW166" s="14" t="s">
        <v>37</v>
      </c>
      <c r="AX166" s="14" t="s">
        <v>83</v>
      </c>
      <c r="AY166" s="267" t="s">
        <v>165</v>
      </c>
    </row>
    <row r="167" s="1" customFormat="1" ht="16.5" customHeight="1">
      <c r="B167" s="39"/>
      <c r="C167" s="220" t="s">
        <v>334</v>
      </c>
      <c r="D167" s="220" t="s">
        <v>167</v>
      </c>
      <c r="E167" s="221" t="s">
        <v>1491</v>
      </c>
      <c r="F167" s="222" t="s">
        <v>1492</v>
      </c>
      <c r="G167" s="223" t="s">
        <v>324</v>
      </c>
      <c r="H167" s="224">
        <v>1</v>
      </c>
      <c r="I167" s="225"/>
      <c r="J167" s="226">
        <f>ROUND(I167*H167,2)</f>
        <v>0</v>
      </c>
      <c r="K167" s="222" t="s">
        <v>367</v>
      </c>
      <c r="L167" s="44"/>
      <c r="M167" s="227" t="s">
        <v>19</v>
      </c>
      <c r="N167" s="228" t="s">
        <v>47</v>
      </c>
      <c r="O167" s="84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AR167" s="231" t="s">
        <v>172</v>
      </c>
      <c r="AT167" s="231" t="s">
        <v>167</v>
      </c>
      <c r="AU167" s="231" t="s">
        <v>83</v>
      </c>
      <c r="AY167" s="18" t="s">
        <v>165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8" t="s">
        <v>83</v>
      </c>
      <c r="BK167" s="232">
        <f>ROUND(I167*H167,2)</f>
        <v>0</v>
      </c>
      <c r="BL167" s="18" t="s">
        <v>172</v>
      </c>
      <c r="BM167" s="231" t="s">
        <v>1493</v>
      </c>
    </row>
    <row r="168" s="1" customFormat="1">
      <c r="B168" s="39"/>
      <c r="C168" s="40"/>
      <c r="D168" s="233" t="s">
        <v>174</v>
      </c>
      <c r="E168" s="40"/>
      <c r="F168" s="234" t="s">
        <v>1492</v>
      </c>
      <c r="G168" s="40"/>
      <c r="H168" s="40"/>
      <c r="I168" s="146"/>
      <c r="J168" s="40"/>
      <c r="K168" s="40"/>
      <c r="L168" s="44"/>
      <c r="M168" s="235"/>
      <c r="N168" s="84"/>
      <c r="O168" s="84"/>
      <c r="P168" s="84"/>
      <c r="Q168" s="84"/>
      <c r="R168" s="84"/>
      <c r="S168" s="84"/>
      <c r="T168" s="85"/>
      <c r="AT168" s="18" t="s">
        <v>174</v>
      </c>
      <c r="AU168" s="18" t="s">
        <v>83</v>
      </c>
    </row>
    <row r="169" s="1" customFormat="1" ht="16.5" customHeight="1">
      <c r="B169" s="39"/>
      <c r="C169" s="220" t="s">
        <v>340</v>
      </c>
      <c r="D169" s="220" t="s">
        <v>167</v>
      </c>
      <c r="E169" s="221" t="s">
        <v>1494</v>
      </c>
      <c r="F169" s="222" t="s">
        <v>1495</v>
      </c>
      <c r="G169" s="223" t="s">
        <v>324</v>
      </c>
      <c r="H169" s="224">
        <v>1</v>
      </c>
      <c r="I169" s="225"/>
      <c r="J169" s="226">
        <f>ROUND(I169*H169,2)</f>
        <v>0</v>
      </c>
      <c r="K169" s="222" t="s">
        <v>367</v>
      </c>
      <c r="L169" s="44"/>
      <c r="M169" s="227" t="s">
        <v>19</v>
      </c>
      <c r="N169" s="228" t="s">
        <v>47</v>
      </c>
      <c r="O169" s="84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AR169" s="231" t="s">
        <v>172</v>
      </c>
      <c r="AT169" s="231" t="s">
        <v>167</v>
      </c>
      <c r="AU169" s="231" t="s">
        <v>83</v>
      </c>
      <c r="AY169" s="18" t="s">
        <v>165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8" t="s">
        <v>83</v>
      </c>
      <c r="BK169" s="232">
        <f>ROUND(I169*H169,2)</f>
        <v>0</v>
      </c>
      <c r="BL169" s="18" t="s">
        <v>172</v>
      </c>
      <c r="BM169" s="231" t="s">
        <v>1496</v>
      </c>
    </row>
    <row r="170" s="1" customFormat="1">
      <c r="B170" s="39"/>
      <c r="C170" s="40"/>
      <c r="D170" s="233" t="s">
        <v>174</v>
      </c>
      <c r="E170" s="40"/>
      <c r="F170" s="234" t="s">
        <v>1495</v>
      </c>
      <c r="G170" s="40"/>
      <c r="H170" s="40"/>
      <c r="I170" s="146"/>
      <c r="J170" s="40"/>
      <c r="K170" s="40"/>
      <c r="L170" s="44"/>
      <c r="M170" s="235"/>
      <c r="N170" s="84"/>
      <c r="O170" s="84"/>
      <c r="P170" s="84"/>
      <c r="Q170" s="84"/>
      <c r="R170" s="84"/>
      <c r="S170" s="84"/>
      <c r="T170" s="85"/>
      <c r="AT170" s="18" t="s">
        <v>174</v>
      </c>
      <c r="AU170" s="18" t="s">
        <v>83</v>
      </c>
    </row>
    <row r="171" s="1" customFormat="1" ht="16.5" customHeight="1">
      <c r="B171" s="39"/>
      <c r="C171" s="220" t="s">
        <v>346</v>
      </c>
      <c r="D171" s="220" t="s">
        <v>167</v>
      </c>
      <c r="E171" s="221" t="s">
        <v>1497</v>
      </c>
      <c r="F171" s="222" t="s">
        <v>1498</v>
      </c>
      <c r="G171" s="223" t="s">
        <v>324</v>
      </c>
      <c r="H171" s="224">
        <v>1</v>
      </c>
      <c r="I171" s="225"/>
      <c r="J171" s="226">
        <f>ROUND(I171*H171,2)</f>
        <v>0</v>
      </c>
      <c r="K171" s="222" t="s">
        <v>367</v>
      </c>
      <c r="L171" s="44"/>
      <c r="M171" s="227" t="s">
        <v>19</v>
      </c>
      <c r="N171" s="228" t="s">
        <v>47</v>
      </c>
      <c r="O171" s="84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AR171" s="231" t="s">
        <v>172</v>
      </c>
      <c r="AT171" s="231" t="s">
        <v>167</v>
      </c>
      <c r="AU171" s="231" t="s">
        <v>83</v>
      </c>
      <c r="AY171" s="18" t="s">
        <v>165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83</v>
      </c>
      <c r="BK171" s="232">
        <f>ROUND(I171*H171,2)</f>
        <v>0</v>
      </c>
      <c r="BL171" s="18" t="s">
        <v>172</v>
      </c>
      <c r="BM171" s="231" t="s">
        <v>1499</v>
      </c>
    </row>
    <row r="172" s="1" customFormat="1">
      <c r="B172" s="39"/>
      <c r="C172" s="40"/>
      <c r="D172" s="233" t="s">
        <v>174</v>
      </c>
      <c r="E172" s="40"/>
      <c r="F172" s="234" t="s">
        <v>1498</v>
      </c>
      <c r="G172" s="40"/>
      <c r="H172" s="40"/>
      <c r="I172" s="146"/>
      <c r="J172" s="40"/>
      <c r="K172" s="40"/>
      <c r="L172" s="44"/>
      <c r="M172" s="235"/>
      <c r="N172" s="84"/>
      <c r="O172" s="84"/>
      <c r="P172" s="84"/>
      <c r="Q172" s="84"/>
      <c r="R172" s="84"/>
      <c r="S172" s="84"/>
      <c r="T172" s="85"/>
      <c r="AT172" s="18" t="s">
        <v>174</v>
      </c>
      <c r="AU172" s="18" t="s">
        <v>83</v>
      </c>
    </row>
    <row r="173" s="1" customFormat="1" ht="16.5" customHeight="1">
      <c r="B173" s="39"/>
      <c r="C173" s="220" t="s">
        <v>352</v>
      </c>
      <c r="D173" s="220" t="s">
        <v>167</v>
      </c>
      <c r="E173" s="221" t="s">
        <v>1500</v>
      </c>
      <c r="F173" s="222" t="s">
        <v>1501</v>
      </c>
      <c r="G173" s="223" t="s">
        <v>324</v>
      </c>
      <c r="H173" s="224">
        <v>2</v>
      </c>
      <c r="I173" s="225"/>
      <c r="J173" s="226">
        <f>ROUND(I173*H173,2)</f>
        <v>0</v>
      </c>
      <c r="K173" s="222" t="s">
        <v>367</v>
      </c>
      <c r="L173" s="44"/>
      <c r="M173" s="227" t="s">
        <v>19</v>
      </c>
      <c r="N173" s="228" t="s">
        <v>47</v>
      </c>
      <c r="O173" s="84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AR173" s="231" t="s">
        <v>172</v>
      </c>
      <c r="AT173" s="231" t="s">
        <v>167</v>
      </c>
      <c r="AU173" s="231" t="s">
        <v>83</v>
      </c>
      <c r="AY173" s="18" t="s">
        <v>165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8" t="s">
        <v>83</v>
      </c>
      <c r="BK173" s="232">
        <f>ROUND(I173*H173,2)</f>
        <v>0</v>
      </c>
      <c r="BL173" s="18" t="s">
        <v>172</v>
      </c>
      <c r="BM173" s="231" t="s">
        <v>1502</v>
      </c>
    </row>
    <row r="174" s="1" customFormat="1">
      <c r="B174" s="39"/>
      <c r="C174" s="40"/>
      <c r="D174" s="233" t="s">
        <v>174</v>
      </c>
      <c r="E174" s="40"/>
      <c r="F174" s="234" t="s">
        <v>1501</v>
      </c>
      <c r="G174" s="40"/>
      <c r="H174" s="40"/>
      <c r="I174" s="146"/>
      <c r="J174" s="40"/>
      <c r="K174" s="40"/>
      <c r="L174" s="44"/>
      <c r="M174" s="235"/>
      <c r="N174" s="84"/>
      <c r="O174" s="84"/>
      <c r="P174" s="84"/>
      <c r="Q174" s="84"/>
      <c r="R174" s="84"/>
      <c r="S174" s="84"/>
      <c r="T174" s="85"/>
      <c r="AT174" s="18" t="s">
        <v>174</v>
      </c>
      <c r="AU174" s="18" t="s">
        <v>83</v>
      </c>
    </row>
    <row r="175" s="1" customFormat="1" ht="16.5" customHeight="1">
      <c r="B175" s="39"/>
      <c r="C175" s="220" t="s">
        <v>358</v>
      </c>
      <c r="D175" s="220" t="s">
        <v>167</v>
      </c>
      <c r="E175" s="221" t="s">
        <v>1503</v>
      </c>
      <c r="F175" s="222" t="s">
        <v>1504</v>
      </c>
      <c r="G175" s="223" t="s">
        <v>324</v>
      </c>
      <c r="H175" s="224">
        <v>9</v>
      </c>
      <c r="I175" s="225"/>
      <c r="J175" s="226">
        <f>ROUND(I175*H175,2)</f>
        <v>0</v>
      </c>
      <c r="K175" s="222" t="s">
        <v>367</v>
      </c>
      <c r="L175" s="44"/>
      <c r="M175" s="227" t="s">
        <v>19</v>
      </c>
      <c r="N175" s="228" t="s">
        <v>47</v>
      </c>
      <c r="O175" s="84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AR175" s="231" t="s">
        <v>172</v>
      </c>
      <c r="AT175" s="231" t="s">
        <v>167</v>
      </c>
      <c r="AU175" s="231" t="s">
        <v>83</v>
      </c>
      <c r="AY175" s="18" t="s">
        <v>165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8" t="s">
        <v>83</v>
      </c>
      <c r="BK175" s="232">
        <f>ROUND(I175*H175,2)</f>
        <v>0</v>
      </c>
      <c r="BL175" s="18" t="s">
        <v>172</v>
      </c>
      <c r="BM175" s="231" t="s">
        <v>1505</v>
      </c>
    </row>
    <row r="176" s="1" customFormat="1">
      <c r="B176" s="39"/>
      <c r="C176" s="40"/>
      <c r="D176" s="233" t="s">
        <v>174</v>
      </c>
      <c r="E176" s="40"/>
      <c r="F176" s="234" t="s">
        <v>1504</v>
      </c>
      <c r="G176" s="40"/>
      <c r="H176" s="40"/>
      <c r="I176" s="146"/>
      <c r="J176" s="40"/>
      <c r="K176" s="40"/>
      <c r="L176" s="44"/>
      <c r="M176" s="235"/>
      <c r="N176" s="84"/>
      <c r="O176" s="84"/>
      <c r="P176" s="84"/>
      <c r="Q176" s="84"/>
      <c r="R176" s="84"/>
      <c r="S176" s="84"/>
      <c r="T176" s="85"/>
      <c r="AT176" s="18" t="s">
        <v>174</v>
      </c>
      <c r="AU176" s="18" t="s">
        <v>83</v>
      </c>
    </row>
    <row r="177" s="1" customFormat="1" ht="16.5" customHeight="1">
      <c r="B177" s="39"/>
      <c r="C177" s="220" t="s">
        <v>364</v>
      </c>
      <c r="D177" s="220" t="s">
        <v>167</v>
      </c>
      <c r="E177" s="221" t="s">
        <v>1506</v>
      </c>
      <c r="F177" s="222" t="s">
        <v>1507</v>
      </c>
      <c r="G177" s="223" t="s">
        <v>324</v>
      </c>
      <c r="H177" s="224">
        <v>2</v>
      </c>
      <c r="I177" s="225"/>
      <c r="J177" s="226">
        <f>ROUND(I177*H177,2)</f>
        <v>0</v>
      </c>
      <c r="K177" s="222" t="s">
        <v>367</v>
      </c>
      <c r="L177" s="44"/>
      <c r="M177" s="227" t="s">
        <v>19</v>
      </c>
      <c r="N177" s="228" t="s">
        <v>47</v>
      </c>
      <c r="O177" s="84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AR177" s="231" t="s">
        <v>172</v>
      </c>
      <c r="AT177" s="231" t="s">
        <v>167</v>
      </c>
      <c r="AU177" s="231" t="s">
        <v>83</v>
      </c>
      <c r="AY177" s="18" t="s">
        <v>165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83</v>
      </c>
      <c r="BK177" s="232">
        <f>ROUND(I177*H177,2)</f>
        <v>0</v>
      </c>
      <c r="BL177" s="18" t="s">
        <v>172</v>
      </c>
      <c r="BM177" s="231" t="s">
        <v>1508</v>
      </c>
    </row>
    <row r="178" s="1" customFormat="1">
      <c r="B178" s="39"/>
      <c r="C178" s="40"/>
      <c r="D178" s="233" t="s">
        <v>174</v>
      </c>
      <c r="E178" s="40"/>
      <c r="F178" s="234" t="s">
        <v>1507</v>
      </c>
      <c r="G178" s="40"/>
      <c r="H178" s="40"/>
      <c r="I178" s="146"/>
      <c r="J178" s="40"/>
      <c r="K178" s="40"/>
      <c r="L178" s="44"/>
      <c r="M178" s="235"/>
      <c r="N178" s="84"/>
      <c r="O178" s="84"/>
      <c r="P178" s="84"/>
      <c r="Q178" s="84"/>
      <c r="R178" s="84"/>
      <c r="S178" s="84"/>
      <c r="T178" s="85"/>
      <c r="AT178" s="18" t="s">
        <v>174</v>
      </c>
      <c r="AU178" s="18" t="s">
        <v>83</v>
      </c>
    </row>
    <row r="179" s="1" customFormat="1" ht="16.5" customHeight="1">
      <c r="B179" s="39"/>
      <c r="C179" s="220" t="s">
        <v>374</v>
      </c>
      <c r="D179" s="220" t="s">
        <v>167</v>
      </c>
      <c r="E179" s="221" t="s">
        <v>1509</v>
      </c>
      <c r="F179" s="222" t="s">
        <v>1510</v>
      </c>
      <c r="G179" s="223" t="s">
        <v>324</v>
      </c>
      <c r="H179" s="224">
        <v>2</v>
      </c>
      <c r="I179" s="225"/>
      <c r="J179" s="226">
        <f>ROUND(I179*H179,2)</f>
        <v>0</v>
      </c>
      <c r="K179" s="222" t="s">
        <v>367</v>
      </c>
      <c r="L179" s="44"/>
      <c r="M179" s="227" t="s">
        <v>19</v>
      </c>
      <c r="N179" s="228" t="s">
        <v>47</v>
      </c>
      <c r="O179" s="84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AR179" s="231" t="s">
        <v>172</v>
      </c>
      <c r="AT179" s="231" t="s">
        <v>167</v>
      </c>
      <c r="AU179" s="231" t="s">
        <v>83</v>
      </c>
      <c r="AY179" s="18" t="s">
        <v>165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8" t="s">
        <v>83</v>
      </c>
      <c r="BK179" s="232">
        <f>ROUND(I179*H179,2)</f>
        <v>0</v>
      </c>
      <c r="BL179" s="18" t="s">
        <v>172</v>
      </c>
      <c r="BM179" s="231" t="s">
        <v>1511</v>
      </c>
    </row>
    <row r="180" s="1" customFormat="1">
      <c r="B180" s="39"/>
      <c r="C180" s="40"/>
      <c r="D180" s="233" t="s">
        <v>174</v>
      </c>
      <c r="E180" s="40"/>
      <c r="F180" s="234" t="s">
        <v>1510</v>
      </c>
      <c r="G180" s="40"/>
      <c r="H180" s="40"/>
      <c r="I180" s="146"/>
      <c r="J180" s="40"/>
      <c r="K180" s="40"/>
      <c r="L180" s="44"/>
      <c r="M180" s="235"/>
      <c r="N180" s="84"/>
      <c r="O180" s="84"/>
      <c r="P180" s="84"/>
      <c r="Q180" s="84"/>
      <c r="R180" s="84"/>
      <c r="S180" s="84"/>
      <c r="T180" s="85"/>
      <c r="AT180" s="18" t="s">
        <v>174</v>
      </c>
      <c r="AU180" s="18" t="s">
        <v>83</v>
      </c>
    </row>
    <row r="181" s="1" customFormat="1" ht="16.5" customHeight="1">
      <c r="B181" s="39"/>
      <c r="C181" s="220" t="s">
        <v>380</v>
      </c>
      <c r="D181" s="220" t="s">
        <v>167</v>
      </c>
      <c r="E181" s="221" t="s">
        <v>1512</v>
      </c>
      <c r="F181" s="222" t="s">
        <v>1513</v>
      </c>
      <c r="G181" s="223" t="s">
        <v>197</v>
      </c>
      <c r="H181" s="224">
        <v>304.80000000000001</v>
      </c>
      <c r="I181" s="225"/>
      <c r="J181" s="226">
        <f>ROUND(I181*H181,2)</f>
        <v>0</v>
      </c>
      <c r="K181" s="222" t="s">
        <v>367</v>
      </c>
      <c r="L181" s="44"/>
      <c r="M181" s="227" t="s">
        <v>19</v>
      </c>
      <c r="N181" s="228" t="s">
        <v>47</v>
      </c>
      <c r="O181" s="84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AR181" s="231" t="s">
        <v>172</v>
      </c>
      <c r="AT181" s="231" t="s">
        <v>167</v>
      </c>
      <c r="AU181" s="231" t="s">
        <v>83</v>
      </c>
      <c r="AY181" s="18" t="s">
        <v>165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8" t="s">
        <v>83</v>
      </c>
      <c r="BK181" s="232">
        <f>ROUND(I181*H181,2)</f>
        <v>0</v>
      </c>
      <c r="BL181" s="18" t="s">
        <v>172</v>
      </c>
      <c r="BM181" s="231" t="s">
        <v>1514</v>
      </c>
    </row>
    <row r="182" s="1" customFormat="1">
      <c r="B182" s="39"/>
      <c r="C182" s="40"/>
      <c r="D182" s="233" t="s">
        <v>174</v>
      </c>
      <c r="E182" s="40"/>
      <c r="F182" s="234" t="s">
        <v>1513</v>
      </c>
      <c r="G182" s="40"/>
      <c r="H182" s="40"/>
      <c r="I182" s="146"/>
      <c r="J182" s="40"/>
      <c r="K182" s="40"/>
      <c r="L182" s="44"/>
      <c r="M182" s="235"/>
      <c r="N182" s="84"/>
      <c r="O182" s="84"/>
      <c r="P182" s="84"/>
      <c r="Q182" s="84"/>
      <c r="R182" s="84"/>
      <c r="S182" s="84"/>
      <c r="T182" s="85"/>
      <c r="AT182" s="18" t="s">
        <v>174</v>
      </c>
      <c r="AU182" s="18" t="s">
        <v>83</v>
      </c>
    </row>
    <row r="183" s="1" customFormat="1" ht="16.5" customHeight="1">
      <c r="B183" s="39"/>
      <c r="C183" s="220" t="s">
        <v>386</v>
      </c>
      <c r="D183" s="220" t="s">
        <v>167</v>
      </c>
      <c r="E183" s="221" t="s">
        <v>1515</v>
      </c>
      <c r="F183" s="222" t="s">
        <v>1516</v>
      </c>
      <c r="G183" s="223" t="s">
        <v>197</v>
      </c>
      <c r="H183" s="224">
        <v>70</v>
      </c>
      <c r="I183" s="225"/>
      <c r="J183" s="226">
        <f>ROUND(I183*H183,2)</f>
        <v>0</v>
      </c>
      <c r="K183" s="222" t="s">
        <v>367</v>
      </c>
      <c r="L183" s="44"/>
      <c r="M183" s="227" t="s">
        <v>19</v>
      </c>
      <c r="N183" s="228" t="s">
        <v>47</v>
      </c>
      <c r="O183" s="84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AR183" s="231" t="s">
        <v>172</v>
      </c>
      <c r="AT183" s="231" t="s">
        <v>167</v>
      </c>
      <c r="AU183" s="231" t="s">
        <v>83</v>
      </c>
      <c r="AY183" s="18" t="s">
        <v>165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8" t="s">
        <v>83</v>
      </c>
      <c r="BK183" s="232">
        <f>ROUND(I183*H183,2)</f>
        <v>0</v>
      </c>
      <c r="BL183" s="18" t="s">
        <v>172</v>
      </c>
      <c r="BM183" s="231" t="s">
        <v>1517</v>
      </c>
    </row>
    <row r="184" s="1" customFormat="1">
      <c r="B184" s="39"/>
      <c r="C184" s="40"/>
      <c r="D184" s="233" t="s">
        <v>174</v>
      </c>
      <c r="E184" s="40"/>
      <c r="F184" s="234" t="s">
        <v>1516</v>
      </c>
      <c r="G184" s="40"/>
      <c r="H184" s="40"/>
      <c r="I184" s="146"/>
      <c r="J184" s="40"/>
      <c r="K184" s="40"/>
      <c r="L184" s="44"/>
      <c r="M184" s="235"/>
      <c r="N184" s="84"/>
      <c r="O184" s="84"/>
      <c r="P184" s="84"/>
      <c r="Q184" s="84"/>
      <c r="R184" s="84"/>
      <c r="S184" s="84"/>
      <c r="T184" s="85"/>
      <c r="AT184" s="18" t="s">
        <v>174</v>
      </c>
      <c r="AU184" s="18" t="s">
        <v>83</v>
      </c>
    </row>
    <row r="185" s="1" customFormat="1" ht="16.5" customHeight="1">
      <c r="B185" s="39"/>
      <c r="C185" s="220" t="s">
        <v>392</v>
      </c>
      <c r="D185" s="220" t="s">
        <v>167</v>
      </c>
      <c r="E185" s="221" t="s">
        <v>1518</v>
      </c>
      <c r="F185" s="222" t="s">
        <v>1519</v>
      </c>
      <c r="G185" s="223" t="s">
        <v>324</v>
      </c>
      <c r="H185" s="224">
        <v>18</v>
      </c>
      <c r="I185" s="225"/>
      <c r="J185" s="226">
        <f>ROUND(I185*H185,2)</f>
        <v>0</v>
      </c>
      <c r="K185" s="222" t="s">
        <v>367</v>
      </c>
      <c r="L185" s="44"/>
      <c r="M185" s="227" t="s">
        <v>19</v>
      </c>
      <c r="N185" s="228" t="s">
        <v>47</v>
      </c>
      <c r="O185" s="84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AR185" s="231" t="s">
        <v>172</v>
      </c>
      <c r="AT185" s="231" t="s">
        <v>167</v>
      </c>
      <c r="AU185" s="231" t="s">
        <v>83</v>
      </c>
      <c r="AY185" s="18" t="s">
        <v>165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8" t="s">
        <v>83</v>
      </c>
      <c r="BK185" s="232">
        <f>ROUND(I185*H185,2)</f>
        <v>0</v>
      </c>
      <c r="BL185" s="18" t="s">
        <v>172</v>
      </c>
      <c r="BM185" s="231" t="s">
        <v>1520</v>
      </c>
    </row>
    <row r="186" s="1" customFormat="1">
      <c r="B186" s="39"/>
      <c r="C186" s="40"/>
      <c r="D186" s="233" t="s">
        <v>174</v>
      </c>
      <c r="E186" s="40"/>
      <c r="F186" s="234" t="s">
        <v>1519</v>
      </c>
      <c r="G186" s="40"/>
      <c r="H186" s="40"/>
      <c r="I186" s="146"/>
      <c r="J186" s="40"/>
      <c r="K186" s="40"/>
      <c r="L186" s="44"/>
      <c r="M186" s="235"/>
      <c r="N186" s="84"/>
      <c r="O186" s="84"/>
      <c r="P186" s="84"/>
      <c r="Q186" s="84"/>
      <c r="R186" s="84"/>
      <c r="S186" s="84"/>
      <c r="T186" s="85"/>
      <c r="AT186" s="18" t="s">
        <v>174</v>
      </c>
      <c r="AU186" s="18" t="s">
        <v>83</v>
      </c>
    </row>
    <row r="187" s="13" customFormat="1">
      <c r="B187" s="246"/>
      <c r="C187" s="247"/>
      <c r="D187" s="233" t="s">
        <v>176</v>
      </c>
      <c r="E187" s="248" t="s">
        <v>19</v>
      </c>
      <c r="F187" s="249" t="s">
        <v>1521</v>
      </c>
      <c r="G187" s="247"/>
      <c r="H187" s="250">
        <v>18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AT187" s="256" t="s">
        <v>176</v>
      </c>
      <c r="AU187" s="256" t="s">
        <v>83</v>
      </c>
      <c r="AV187" s="13" t="s">
        <v>85</v>
      </c>
      <c r="AW187" s="13" t="s">
        <v>37</v>
      </c>
      <c r="AX187" s="13" t="s">
        <v>76</v>
      </c>
      <c r="AY187" s="256" t="s">
        <v>165</v>
      </c>
    </row>
    <row r="188" s="14" customFormat="1">
      <c r="B188" s="257"/>
      <c r="C188" s="258"/>
      <c r="D188" s="233" t="s">
        <v>176</v>
      </c>
      <c r="E188" s="259" t="s">
        <v>19</v>
      </c>
      <c r="F188" s="260" t="s">
        <v>181</v>
      </c>
      <c r="G188" s="258"/>
      <c r="H188" s="261">
        <v>18</v>
      </c>
      <c r="I188" s="262"/>
      <c r="J188" s="258"/>
      <c r="K188" s="258"/>
      <c r="L188" s="263"/>
      <c r="M188" s="264"/>
      <c r="N188" s="265"/>
      <c r="O188" s="265"/>
      <c r="P188" s="265"/>
      <c r="Q188" s="265"/>
      <c r="R188" s="265"/>
      <c r="S188" s="265"/>
      <c r="T188" s="266"/>
      <c r="AT188" s="267" t="s">
        <v>176</v>
      </c>
      <c r="AU188" s="267" t="s">
        <v>83</v>
      </c>
      <c r="AV188" s="14" t="s">
        <v>172</v>
      </c>
      <c r="AW188" s="14" t="s">
        <v>37</v>
      </c>
      <c r="AX188" s="14" t="s">
        <v>83</v>
      </c>
      <c r="AY188" s="267" t="s">
        <v>165</v>
      </c>
    </row>
    <row r="189" s="1" customFormat="1" ht="16.5" customHeight="1">
      <c r="B189" s="39"/>
      <c r="C189" s="220" t="s">
        <v>396</v>
      </c>
      <c r="D189" s="220" t="s">
        <v>167</v>
      </c>
      <c r="E189" s="221" t="s">
        <v>1522</v>
      </c>
      <c r="F189" s="222" t="s">
        <v>1523</v>
      </c>
      <c r="G189" s="223" t="s">
        <v>197</v>
      </c>
      <c r="H189" s="224">
        <v>70</v>
      </c>
      <c r="I189" s="225"/>
      <c r="J189" s="226">
        <f>ROUND(I189*H189,2)</f>
        <v>0</v>
      </c>
      <c r="K189" s="222" t="s">
        <v>367</v>
      </c>
      <c r="L189" s="44"/>
      <c r="M189" s="227" t="s">
        <v>19</v>
      </c>
      <c r="N189" s="228" t="s">
        <v>47</v>
      </c>
      <c r="O189" s="84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AR189" s="231" t="s">
        <v>172</v>
      </c>
      <c r="AT189" s="231" t="s">
        <v>167</v>
      </c>
      <c r="AU189" s="231" t="s">
        <v>83</v>
      </c>
      <c r="AY189" s="18" t="s">
        <v>165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8" t="s">
        <v>83</v>
      </c>
      <c r="BK189" s="232">
        <f>ROUND(I189*H189,2)</f>
        <v>0</v>
      </c>
      <c r="BL189" s="18" t="s">
        <v>172</v>
      </c>
      <c r="BM189" s="231" t="s">
        <v>1524</v>
      </c>
    </row>
    <row r="190" s="1" customFormat="1">
      <c r="B190" s="39"/>
      <c r="C190" s="40"/>
      <c r="D190" s="233" t="s">
        <v>174</v>
      </c>
      <c r="E190" s="40"/>
      <c r="F190" s="234" t="s">
        <v>1523</v>
      </c>
      <c r="G190" s="40"/>
      <c r="H190" s="40"/>
      <c r="I190" s="146"/>
      <c r="J190" s="40"/>
      <c r="K190" s="40"/>
      <c r="L190" s="44"/>
      <c r="M190" s="235"/>
      <c r="N190" s="84"/>
      <c r="O190" s="84"/>
      <c r="P190" s="84"/>
      <c r="Q190" s="84"/>
      <c r="R190" s="84"/>
      <c r="S190" s="84"/>
      <c r="T190" s="85"/>
      <c r="AT190" s="18" t="s">
        <v>174</v>
      </c>
      <c r="AU190" s="18" t="s">
        <v>83</v>
      </c>
    </row>
    <row r="191" s="1" customFormat="1" ht="16.5" customHeight="1">
      <c r="B191" s="39"/>
      <c r="C191" s="220" t="s">
        <v>403</v>
      </c>
      <c r="D191" s="220" t="s">
        <v>167</v>
      </c>
      <c r="E191" s="221" t="s">
        <v>1525</v>
      </c>
      <c r="F191" s="222" t="s">
        <v>1526</v>
      </c>
      <c r="G191" s="223" t="s">
        <v>197</v>
      </c>
      <c r="H191" s="224">
        <v>304.80000000000001</v>
      </c>
      <c r="I191" s="225"/>
      <c r="J191" s="226">
        <f>ROUND(I191*H191,2)</f>
        <v>0</v>
      </c>
      <c r="K191" s="222" t="s">
        <v>367</v>
      </c>
      <c r="L191" s="44"/>
      <c r="M191" s="227" t="s">
        <v>19</v>
      </c>
      <c r="N191" s="228" t="s">
        <v>47</v>
      </c>
      <c r="O191" s="84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AR191" s="231" t="s">
        <v>172</v>
      </c>
      <c r="AT191" s="231" t="s">
        <v>167</v>
      </c>
      <c r="AU191" s="231" t="s">
        <v>83</v>
      </c>
      <c r="AY191" s="18" t="s">
        <v>165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8" t="s">
        <v>83</v>
      </c>
      <c r="BK191" s="232">
        <f>ROUND(I191*H191,2)</f>
        <v>0</v>
      </c>
      <c r="BL191" s="18" t="s">
        <v>172</v>
      </c>
      <c r="BM191" s="231" t="s">
        <v>1527</v>
      </c>
    </row>
    <row r="192" s="1" customFormat="1">
      <c r="B192" s="39"/>
      <c r="C192" s="40"/>
      <c r="D192" s="233" t="s">
        <v>174</v>
      </c>
      <c r="E192" s="40"/>
      <c r="F192" s="234" t="s">
        <v>1526</v>
      </c>
      <c r="G192" s="40"/>
      <c r="H192" s="40"/>
      <c r="I192" s="146"/>
      <c r="J192" s="40"/>
      <c r="K192" s="40"/>
      <c r="L192" s="44"/>
      <c r="M192" s="235"/>
      <c r="N192" s="84"/>
      <c r="O192" s="84"/>
      <c r="P192" s="84"/>
      <c r="Q192" s="84"/>
      <c r="R192" s="84"/>
      <c r="S192" s="84"/>
      <c r="T192" s="85"/>
      <c r="AT192" s="18" t="s">
        <v>174</v>
      </c>
      <c r="AU192" s="18" t="s">
        <v>83</v>
      </c>
    </row>
    <row r="193" s="1" customFormat="1" ht="16.5" customHeight="1">
      <c r="B193" s="39"/>
      <c r="C193" s="220" t="s">
        <v>416</v>
      </c>
      <c r="D193" s="220" t="s">
        <v>167</v>
      </c>
      <c r="E193" s="221" t="s">
        <v>1528</v>
      </c>
      <c r="F193" s="222" t="s">
        <v>1529</v>
      </c>
      <c r="G193" s="223" t="s">
        <v>324</v>
      </c>
      <c r="H193" s="224">
        <v>15</v>
      </c>
      <c r="I193" s="225"/>
      <c r="J193" s="226">
        <f>ROUND(I193*H193,2)</f>
        <v>0</v>
      </c>
      <c r="K193" s="222" t="s">
        <v>367</v>
      </c>
      <c r="L193" s="44"/>
      <c r="M193" s="227" t="s">
        <v>19</v>
      </c>
      <c r="N193" s="228" t="s">
        <v>47</v>
      </c>
      <c r="O193" s="84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AR193" s="231" t="s">
        <v>172</v>
      </c>
      <c r="AT193" s="231" t="s">
        <v>167</v>
      </c>
      <c r="AU193" s="231" t="s">
        <v>83</v>
      </c>
      <c r="AY193" s="18" t="s">
        <v>165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8" t="s">
        <v>83</v>
      </c>
      <c r="BK193" s="232">
        <f>ROUND(I193*H193,2)</f>
        <v>0</v>
      </c>
      <c r="BL193" s="18" t="s">
        <v>172</v>
      </c>
      <c r="BM193" s="231" t="s">
        <v>1530</v>
      </c>
    </row>
    <row r="194" s="1" customFormat="1">
      <c r="B194" s="39"/>
      <c r="C194" s="40"/>
      <c r="D194" s="233" t="s">
        <v>174</v>
      </c>
      <c r="E194" s="40"/>
      <c r="F194" s="234" t="s">
        <v>1529</v>
      </c>
      <c r="G194" s="40"/>
      <c r="H194" s="40"/>
      <c r="I194" s="146"/>
      <c r="J194" s="40"/>
      <c r="K194" s="40"/>
      <c r="L194" s="44"/>
      <c r="M194" s="235"/>
      <c r="N194" s="84"/>
      <c r="O194" s="84"/>
      <c r="P194" s="84"/>
      <c r="Q194" s="84"/>
      <c r="R194" s="84"/>
      <c r="S194" s="84"/>
      <c r="T194" s="85"/>
      <c r="AT194" s="18" t="s">
        <v>174</v>
      </c>
      <c r="AU194" s="18" t="s">
        <v>83</v>
      </c>
    </row>
    <row r="195" s="13" customFormat="1">
      <c r="B195" s="246"/>
      <c r="C195" s="247"/>
      <c r="D195" s="233" t="s">
        <v>176</v>
      </c>
      <c r="E195" s="248" t="s">
        <v>19</v>
      </c>
      <c r="F195" s="249" t="s">
        <v>1531</v>
      </c>
      <c r="G195" s="247"/>
      <c r="H195" s="250">
        <v>15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AT195" s="256" t="s">
        <v>176</v>
      </c>
      <c r="AU195" s="256" t="s">
        <v>83</v>
      </c>
      <c r="AV195" s="13" t="s">
        <v>85</v>
      </c>
      <c r="AW195" s="13" t="s">
        <v>37</v>
      </c>
      <c r="AX195" s="13" t="s">
        <v>76</v>
      </c>
      <c r="AY195" s="256" t="s">
        <v>165</v>
      </c>
    </row>
    <row r="196" s="14" customFormat="1">
      <c r="B196" s="257"/>
      <c r="C196" s="258"/>
      <c r="D196" s="233" t="s">
        <v>176</v>
      </c>
      <c r="E196" s="259" t="s">
        <v>19</v>
      </c>
      <c r="F196" s="260" t="s">
        <v>181</v>
      </c>
      <c r="G196" s="258"/>
      <c r="H196" s="261">
        <v>15</v>
      </c>
      <c r="I196" s="262"/>
      <c r="J196" s="258"/>
      <c r="K196" s="258"/>
      <c r="L196" s="263"/>
      <c r="M196" s="264"/>
      <c r="N196" s="265"/>
      <c r="O196" s="265"/>
      <c r="P196" s="265"/>
      <c r="Q196" s="265"/>
      <c r="R196" s="265"/>
      <c r="S196" s="265"/>
      <c r="T196" s="266"/>
      <c r="AT196" s="267" t="s">
        <v>176</v>
      </c>
      <c r="AU196" s="267" t="s">
        <v>83</v>
      </c>
      <c r="AV196" s="14" t="s">
        <v>172</v>
      </c>
      <c r="AW196" s="14" t="s">
        <v>37</v>
      </c>
      <c r="AX196" s="14" t="s">
        <v>83</v>
      </c>
      <c r="AY196" s="267" t="s">
        <v>165</v>
      </c>
    </row>
    <row r="197" s="1" customFormat="1" ht="16.5" customHeight="1">
      <c r="B197" s="39"/>
      <c r="C197" s="220" t="s">
        <v>422</v>
      </c>
      <c r="D197" s="220" t="s">
        <v>167</v>
      </c>
      <c r="E197" s="221" t="s">
        <v>1532</v>
      </c>
      <c r="F197" s="222" t="s">
        <v>1533</v>
      </c>
      <c r="G197" s="223" t="s">
        <v>324</v>
      </c>
      <c r="H197" s="224">
        <v>48</v>
      </c>
      <c r="I197" s="225"/>
      <c r="J197" s="226">
        <f>ROUND(I197*H197,2)</f>
        <v>0</v>
      </c>
      <c r="K197" s="222" t="s">
        <v>367</v>
      </c>
      <c r="L197" s="44"/>
      <c r="M197" s="227" t="s">
        <v>19</v>
      </c>
      <c r="N197" s="228" t="s">
        <v>47</v>
      </c>
      <c r="O197" s="84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AR197" s="231" t="s">
        <v>172</v>
      </c>
      <c r="AT197" s="231" t="s">
        <v>167</v>
      </c>
      <c r="AU197" s="231" t="s">
        <v>83</v>
      </c>
      <c r="AY197" s="18" t="s">
        <v>165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8" t="s">
        <v>83</v>
      </c>
      <c r="BK197" s="232">
        <f>ROUND(I197*H197,2)</f>
        <v>0</v>
      </c>
      <c r="BL197" s="18" t="s">
        <v>172</v>
      </c>
      <c r="BM197" s="231" t="s">
        <v>1534</v>
      </c>
    </row>
    <row r="198" s="1" customFormat="1">
      <c r="B198" s="39"/>
      <c r="C198" s="40"/>
      <c r="D198" s="233" t="s">
        <v>174</v>
      </c>
      <c r="E198" s="40"/>
      <c r="F198" s="234" t="s">
        <v>1533</v>
      </c>
      <c r="G198" s="40"/>
      <c r="H198" s="40"/>
      <c r="I198" s="146"/>
      <c r="J198" s="40"/>
      <c r="K198" s="40"/>
      <c r="L198" s="44"/>
      <c r="M198" s="235"/>
      <c r="N198" s="84"/>
      <c r="O198" s="84"/>
      <c r="P198" s="84"/>
      <c r="Q198" s="84"/>
      <c r="R198" s="84"/>
      <c r="S198" s="84"/>
      <c r="T198" s="85"/>
      <c r="AT198" s="18" t="s">
        <v>174</v>
      </c>
      <c r="AU198" s="18" t="s">
        <v>83</v>
      </c>
    </row>
    <row r="199" s="13" customFormat="1">
      <c r="B199" s="246"/>
      <c r="C199" s="247"/>
      <c r="D199" s="233" t="s">
        <v>176</v>
      </c>
      <c r="E199" s="248" t="s">
        <v>19</v>
      </c>
      <c r="F199" s="249" t="s">
        <v>1535</v>
      </c>
      <c r="G199" s="247"/>
      <c r="H199" s="250">
        <v>48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AT199" s="256" t="s">
        <v>176</v>
      </c>
      <c r="AU199" s="256" t="s">
        <v>83</v>
      </c>
      <c r="AV199" s="13" t="s">
        <v>85</v>
      </c>
      <c r="AW199" s="13" t="s">
        <v>37</v>
      </c>
      <c r="AX199" s="13" t="s">
        <v>76</v>
      </c>
      <c r="AY199" s="256" t="s">
        <v>165</v>
      </c>
    </row>
    <row r="200" s="14" customFormat="1">
      <c r="B200" s="257"/>
      <c r="C200" s="258"/>
      <c r="D200" s="233" t="s">
        <v>176</v>
      </c>
      <c r="E200" s="259" t="s">
        <v>19</v>
      </c>
      <c r="F200" s="260" t="s">
        <v>181</v>
      </c>
      <c r="G200" s="258"/>
      <c r="H200" s="261">
        <v>48</v>
      </c>
      <c r="I200" s="262"/>
      <c r="J200" s="258"/>
      <c r="K200" s="258"/>
      <c r="L200" s="263"/>
      <c r="M200" s="264"/>
      <c r="N200" s="265"/>
      <c r="O200" s="265"/>
      <c r="P200" s="265"/>
      <c r="Q200" s="265"/>
      <c r="R200" s="265"/>
      <c r="S200" s="265"/>
      <c r="T200" s="266"/>
      <c r="AT200" s="267" t="s">
        <v>176</v>
      </c>
      <c r="AU200" s="267" t="s">
        <v>83</v>
      </c>
      <c r="AV200" s="14" t="s">
        <v>172</v>
      </c>
      <c r="AW200" s="14" t="s">
        <v>37</v>
      </c>
      <c r="AX200" s="14" t="s">
        <v>83</v>
      </c>
      <c r="AY200" s="267" t="s">
        <v>165</v>
      </c>
    </row>
    <row r="201" s="1" customFormat="1" ht="16.5" customHeight="1">
      <c r="B201" s="39"/>
      <c r="C201" s="220" t="s">
        <v>429</v>
      </c>
      <c r="D201" s="220" t="s">
        <v>167</v>
      </c>
      <c r="E201" s="221" t="s">
        <v>1536</v>
      </c>
      <c r="F201" s="222" t="s">
        <v>1537</v>
      </c>
      <c r="G201" s="223" t="s">
        <v>324</v>
      </c>
      <c r="H201" s="224">
        <v>1</v>
      </c>
      <c r="I201" s="225"/>
      <c r="J201" s="226">
        <f>ROUND(I201*H201,2)</f>
        <v>0</v>
      </c>
      <c r="K201" s="222" t="s">
        <v>367</v>
      </c>
      <c r="L201" s="44"/>
      <c r="M201" s="227" t="s">
        <v>19</v>
      </c>
      <c r="N201" s="228" t="s">
        <v>47</v>
      </c>
      <c r="O201" s="84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AR201" s="231" t="s">
        <v>172</v>
      </c>
      <c r="AT201" s="231" t="s">
        <v>167</v>
      </c>
      <c r="AU201" s="231" t="s">
        <v>83</v>
      </c>
      <c r="AY201" s="18" t="s">
        <v>165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8" t="s">
        <v>83</v>
      </c>
      <c r="BK201" s="232">
        <f>ROUND(I201*H201,2)</f>
        <v>0</v>
      </c>
      <c r="BL201" s="18" t="s">
        <v>172</v>
      </c>
      <c r="BM201" s="231" t="s">
        <v>1538</v>
      </c>
    </row>
    <row r="202" s="1" customFormat="1">
      <c r="B202" s="39"/>
      <c r="C202" s="40"/>
      <c r="D202" s="233" t="s">
        <v>174</v>
      </c>
      <c r="E202" s="40"/>
      <c r="F202" s="234" t="s">
        <v>1537</v>
      </c>
      <c r="G202" s="40"/>
      <c r="H202" s="40"/>
      <c r="I202" s="146"/>
      <c r="J202" s="40"/>
      <c r="K202" s="40"/>
      <c r="L202" s="44"/>
      <c r="M202" s="235"/>
      <c r="N202" s="84"/>
      <c r="O202" s="84"/>
      <c r="P202" s="84"/>
      <c r="Q202" s="84"/>
      <c r="R202" s="84"/>
      <c r="S202" s="84"/>
      <c r="T202" s="85"/>
      <c r="AT202" s="18" t="s">
        <v>174</v>
      </c>
      <c r="AU202" s="18" t="s">
        <v>83</v>
      </c>
    </row>
    <row r="203" s="1" customFormat="1" ht="16.5" customHeight="1">
      <c r="B203" s="39"/>
      <c r="C203" s="220" t="s">
        <v>434</v>
      </c>
      <c r="D203" s="220" t="s">
        <v>167</v>
      </c>
      <c r="E203" s="221" t="s">
        <v>1539</v>
      </c>
      <c r="F203" s="222" t="s">
        <v>1540</v>
      </c>
      <c r="G203" s="223" t="s">
        <v>324</v>
      </c>
      <c r="H203" s="224">
        <v>5</v>
      </c>
      <c r="I203" s="225"/>
      <c r="J203" s="226">
        <f>ROUND(I203*H203,2)</f>
        <v>0</v>
      </c>
      <c r="K203" s="222" t="s">
        <v>367</v>
      </c>
      <c r="L203" s="44"/>
      <c r="M203" s="227" t="s">
        <v>19</v>
      </c>
      <c r="N203" s="228" t="s">
        <v>47</v>
      </c>
      <c r="O203" s="84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AR203" s="231" t="s">
        <v>172</v>
      </c>
      <c r="AT203" s="231" t="s">
        <v>167</v>
      </c>
      <c r="AU203" s="231" t="s">
        <v>83</v>
      </c>
      <c r="AY203" s="18" t="s">
        <v>165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8" t="s">
        <v>83</v>
      </c>
      <c r="BK203" s="232">
        <f>ROUND(I203*H203,2)</f>
        <v>0</v>
      </c>
      <c r="BL203" s="18" t="s">
        <v>172</v>
      </c>
      <c r="BM203" s="231" t="s">
        <v>1541</v>
      </c>
    </row>
    <row r="204" s="1" customFormat="1">
      <c r="B204" s="39"/>
      <c r="C204" s="40"/>
      <c r="D204" s="233" t="s">
        <v>174</v>
      </c>
      <c r="E204" s="40"/>
      <c r="F204" s="234" t="s">
        <v>1540</v>
      </c>
      <c r="G204" s="40"/>
      <c r="H204" s="40"/>
      <c r="I204" s="146"/>
      <c r="J204" s="40"/>
      <c r="K204" s="40"/>
      <c r="L204" s="44"/>
      <c r="M204" s="235"/>
      <c r="N204" s="84"/>
      <c r="O204" s="84"/>
      <c r="P204" s="84"/>
      <c r="Q204" s="84"/>
      <c r="R204" s="84"/>
      <c r="S204" s="84"/>
      <c r="T204" s="85"/>
      <c r="AT204" s="18" t="s">
        <v>174</v>
      </c>
      <c r="AU204" s="18" t="s">
        <v>83</v>
      </c>
    </row>
    <row r="205" s="1" customFormat="1" ht="16.5" customHeight="1">
      <c r="B205" s="39"/>
      <c r="C205" s="220" t="s">
        <v>439</v>
      </c>
      <c r="D205" s="220" t="s">
        <v>167</v>
      </c>
      <c r="E205" s="221" t="s">
        <v>1542</v>
      </c>
      <c r="F205" s="222" t="s">
        <v>1543</v>
      </c>
      <c r="G205" s="223" t="s">
        <v>324</v>
      </c>
      <c r="H205" s="224">
        <v>5</v>
      </c>
      <c r="I205" s="225"/>
      <c r="J205" s="226">
        <f>ROUND(I205*H205,2)</f>
        <v>0</v>
      </c>
      <c r="K205" s="222" t="s">
        <v>367</v>
      </c>
      <c r="L205" s="44"/>
      <c r="M205" s="227" t="s">
        <v>19</v>
      </c>
      <c r="N205" s="228" t="s">
        <v>47</v>
      </c>
      <c r="O205" s="84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AR205" s="231" t="s">
        <v>172</v>
      </c>
      <c r="AT205" s="231" t="s">
        <v>167</v>
      </c>
      <c r="AU205" s="231" t="s">
        <v>83</v>
      </c>
      <c r="AY205" s="18" t="s">
        <v>165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8" t="s">
        <v>83</v>
      </c>
      <c r="BK205" s="232">
        <f>ROUND(I205*H205,2)</f>
        <v>0</v>
      </c>
      <c r="BL205" s="18" t="s">
        <v>172</v>
      </c>
      <c r="BM205" s="231" t="s">
        <v>1544</v>
      </c>
    </row>
    <row r="206" s="1" customFormat="1">
      <c r="B206" s="39"/>
      <c r="C206" s="40"/>
      <c r="D206" s="233" t="s">
        <v>174</v>
      </c>
      <c r="E206" s="40"/>
      <c r="F206" s="234" t="s">
        <v>1543</v>
      </c>
      <c r="G206" s="40"/>
      <c r="H206" s="40"/>
      <c r="I206" s="146"/>
      <c r="J206" s="40"/>
      <c r="K206" s="40"/>
      <c r="L206" s="44"/>
      <c r="M206" s="235"/>
      <c r="N206" s="84"/>
      <c r="O206" s="84"/>
      <c r="P206" s="84"/>
      <c r="Q206" s="84"/>
      <c r="R206" s="84"/>
      <c r="S206" s="84"/>
      <c r="T206" s="85"/>
      <c r="AT206" s="18" t="s">
        <v>174</v>
      </c>
      <c r="AU206" s="18" t="s">
        <v>83</v>
      </c>
    </row>
    <row r="207" s="1" customFormat="1" ht="16.5" customHeight="1">
      <c r="B207" s="39"/>
      <c r="C207" s="220" t="s">
        <v>446</v>
      </c>
      <c r="D207" s="220" t="s">
        <v>167</v>
      </c>
      <c r="E207" s="221" t="s">
        <v>1545</v>
      </c>
      <c r="F207" s="222" t="s">
        <v>1546</v>
      </c>
      <c r="G207" s="223" t="s">
        <v>324</v>
      </c>
      <c r="H207" s="224">
        <v>5</v>
      </c>
      <c r="I207" s="225"/>
      <c r="J207" s="226">
        <f>ROUND(I207*H207,2)</f>
        <v>0</v>
      </c>
      <c r="K207" s="222" t="s">
        <v>367</v>
      </c>
      <c r="L207" s="44"/>
      <c r="M207" s="227" t="s">
        <v>19</v>
      </c>
      <c r="N207" s="228" t="s">
        <v>47</v>
      </c>
      <c r="O207" s="84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AR207" s="231" t="s">
        <v>172</v>
      </c>
      <c r="AT207" s="231" t="s">
        <v>167</v>
      </c>
      <c r="AU207" s="231" t="s">
        <v>83</v>
      </c>
      <c r="AY207" s="18" t="s">
        <v>165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8" t="s">
        <v>83</v>
      </c>
      <c r="BK207" s="232">
        <f>ROUND(I207*H207,2)</f>
        <v>0</v>
      </c>
      <c r="BL207" s="18" t="s">
        <v>172</v>
      </c>
      <c r="BM207" s="231" t="s">
        <v>1547</v>
      </c>
    </row>
    <row r="208" s="1" customFormat="1">
      <c r="B208" s="39"/>
      <c r="C208" s="40"/>
      <c r="D208" s="233" t="s">
        <v>174</v>
      </c>
      <c r="E208" s="40"/>
      <c r="F208" s="234" t="s">
        <v>1546</v>
      </c>
      <c r="G208" s="40"/>
      <c r="H208" s="40"/>
      <c r="I208" s="146"/>
      <c r="J208" s="40"/>
      <c r="K208" s="40"/>
      <c r="L208" s="44"/>
      <c r="M208" s="235"/>
      <c r="N208" s="84"/>
      <c r="O208" s="84"/>
      <c r="P208" s="84"/>
      <c r="Q208" s="84"/>
      <c r="R208" s="84"/>
      <c r="S208" s="84"/>
      <c r="T208" s="85"/>
      <c r="AT208" s="18" t="s">
        <v>174</v>
      </c>
      <c r="AU208" s="18" t="s">
        <v>83</v>
      </c>
    </row>
    <row r="209" s="1" customFormat="1" ht="16.5" customHeight="1">
      <c r="B209" s="39"/>
      <c r="C209" s="220" t="s">
        <v>456</v>
      </c>
      <c r="D209" s="220" t="s">
        <v>167</v>
      </c>
      <c r="E209" s="221" t="s">
        <v>1548</v>
      </c>
      <c r="F209" s="222" t="s">
        <v>1549</v>
      </c>
      <c r="G209" s="223" t="s">
        <v>197</v>
      </c>
      <c r="H209" s="224">
        <v>24</v>
      </c>
      <c r="I209" s="225"/>
      <c r="J209" s="226">
        <f>ROUND(I209*H209,2)</f>
        <v>0</v>
      </c>
      <c r="K209" s="222" t="s">
        <v>367</v>
      </c>
      <c r="L209" s="44"/>
      <c r="M209" s="227" t="s">
        <v>19</v>
      </c>
      <c r="N209" s="228" t="s">
        <v>47</v>
      </c>
      <c r="O209" s="84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AR209" s="231" t="s">
        <v>172</v>
      </c>
      <c r="AT209" s="231" t="s">
        <v>167</v>
      </c>
      <c r="AU209" s="231" t="s">
        <v>83</v>
      </c>
      <c r="AY209" s="18" t="s">
        <v>165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8" t="s">
        <v>83</v>
      </c>
      <c r="BK209" s="232">
        <f>ROUND(I209*H209,2)</f>
        <v>0</v>
      </c>
      <c r="BL209" s="18" t="s">
        <v>172</v>
      </c>
      <c r="BM209" s="231" t="s">
        <v>1550</v>
      </c>
    </row>
    <row r="210" s="1" customFormat="1">
      <c r="B210" s="39"/>
      <c r="C210" s="40"/>
      <c r="D210" s="233" t="s">
        <v>174</v>
      </c>
      <c r="E210" s="40"/>
      <c r="F210" s="234" t="s">
        <v>1549</v>
      </c>
      <c r="G210" s="40"/>
      <c r="H210" s="40"/>
      <c r="I210" s="146"/>
      <c r="J210" s="40"/>
      <c r="K210" s="40"/>
      <c r="L210" s="44"/>
      <c r="M210" s="235"/>
      <c r="N210" s="84"/>
      <c r="O210" s="84"/>
      <c r="P210" s="84"/>
      <c r="Q210" s="84"/>
      <c r="R210" s="84"/>
      <c r="S210" s="84"/>
      <c r="T210" s="85"/>
      <c r="AT210" s="18" t="s">
        <v>174</v>
      </c>
      <c r="AU210" s="18" t="s">
        <v>83</v>
      </c>
    </row>
    <row r="211" s="13" customFormat="1">
      <c r="B211" s="246"/>
      <c r="C211" s="247"/>
      <c r="D211" s="233" t="s">
        <v>176</v>
      </c>
      <c r="E211" s="248" t="s">
        <v>19</v>
      </c>
      <c r="F211" s="249" t="s">
        <v>1551</v>
      </c>
      <c r="G211" s="247"/>
      <c r="H211" s="250">
        <v>24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AT211" s="256" t="s">
        <v>176</v>
      </c>
      <c r="AU211" s="256" t="s">
        <v>83</v>
      </c>
      <c r="AV211" s="13" t="s">
        <v>85</v>
      </c>
      <c r="AW211" s="13" t="s">
        <v>37</v>
      </c>
      <c r="AX211" s="13" t="s">
        <v>76</v>
      </c>
      <c r="AY211" s="256" t="s">
        <v>165</v>
      </c>
    </row>
    <row r="212" s="14" customFormat="1">
      <c r="B212" s="257"/>
      <c r="C212" s="258"/>
      <c r="D212" s="233" t="s">
        <v>176</v>
      </c>
      <c r="E212" s="259" t="s">
        <v>19</v>
      </c>
      <c r="F212" s="260" t="s">
        <v>181</v>
      </c>
      <c r="G212" s="258"/>
      <c r="H212" s="261">
        <v>24</v>
      </c>
      <c r="I212" s="262"/>
      <c r="J212" s="258"/>
      <c r="K212" s="258"/>
      <c r="L212" s="263"/>
      <c r="M212" s="264"/>
      <c r="N212" s="265"/>
      <c r="O212" s="265"/>
      <c r="P212" s="265"/>
      <c r="Q212" s="265"/>
      <c r="R212" s="265"/>
      <c r="S212" s="265"/>
      <c r="T212" s="266"/>
      <c r="AT212" s="267" t="s">
        <v>176</v>
      </c>
      <c r="AU212" s="267" t="s">
        <v>83</v>
      </c>
      <c r="AV212" s="14" t="s">
        <v>172</v>
      </c>
      <c r="AW212" s="14" t="s">
        <v>37</v>
      </c>
      <c r="AX212" s="14" t="s">
        <v>83</v>
      </c>
      <c r="AY212" s="267" t="s">
        <v>165</v>
      </c>
    </row>
    <row r="213" s="1" customFormat="1" ht="16.5" customHeight="1">
      <c r="B213" s="39"/>
      <c r="C213" s="220" t="s">
        <v>463</v>
      </c>
      <c r="D213" s="220" t="s">
        <v>167</v>
      </c>
      <c r="E213" s="221" t="s">
        <v>1552</v>
      </c>
      <c r="F213" s="222" t="s">
        <v>1553</v>
      </c>
      <c r="G213" s="223" t="s">
        <v>197</v>
      </c>
      <c r="H213" s="224">
        <v>30</v>
      </c>
      <c r="I213" s="225"/>
      <c r="J213" s="226">
        <f>ROUND(I213*H213,2)</f>
        <v>0</v>
      </c>
      <c r="K213" s="222" t="s">
        <v>367</v>
      </c>
      <c r="L213" s="44"/>
      <c r="M213" s="227" t="s">
        <v>19</v>
      </c>
      <c r="N213" s="228" t="s">
        <v>47</v>
      </c>
      <c r="O213" s="84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AR213" s="231" t="s">
        <v>172</v>
      </c>
      <c r="AT213" s="231" t="s">
        <v>167</v>
      </c>
      <c r="AU213" s="231" t="s">
        <v>83</v>
      </c>
      <c r="AY213" s="18" t="s">
        <v>165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8" t="s">
        <v>83</v>
      </c>
      <c r="BK213" s="232">
        <f>ROUND(I213*H213,2)</f>
        <v>0</v>
      </c>
      <c r="BL213" s="18" t="s">
        <v>172</v>
      </c>
      <c r="BM213" s="231" t="s">
        <v>1554</v>
      </c>
    </row>
    <row r="214" s="1" customFormat="1">
      <c r="B214" s="39"/>
      <c r="C214" s="40"/>
      <c r="D214" s="233" t="s">
        <v>174</v>
      </c>
      <c r="E214" s="40"/>
      <c r="F214" s="234" t="s">
        <v>1553</v>
      </c>
      <c r="G214" s="40"/>
      <c r="H214" s="40"/>
      <c r="I214" s="146"/>
      <c r="J214" s="40"/>
      <c r="K214" s="40"/>
      <c r="L214" s="44"/>
      <c r="M214" s="235"/>
      <c r="N214" s="84"/>
      <c r="O214" s="84"/>
      <c r="P214" s="84"/>
      <c r="Q214" s="84"/>
      <c r="R214" s="84"/>
      <c r="S214" s="84"/>
      <c r="T214" s="85"/>
      <c r="AT214" s="18" t="s">
        <v>174</v>
      </c>
      <c r="AU214" s="18" t="s">
        <v>83</v>
      </c>
    </row>
    <row r="215" s="13" customFormat="1">
      <c r="B215" s="246"/>
      <c r="C215" s="247"/>
      <c r="D215" s="233" t="s">
        <v>176</v>
      </c>
      <c r="E215" s="248" t="s">
        <v>19</v>
      </c>
      <c r="F215" s="249" t="s">
        <v>1555</v>
      </c>
      <c r="G215" s="247"/>
      <c r="H215" s="250">
        <v>30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AT215" s="256" t="s">
        <v>176</v>
      </c>
      <c r="AU215" s="256" t="s">
        <v>83</v>
      </c>
      <c r="AV215" s="13" t="s">
        <v>85</v>
      </c>
      <c r="AW215" s="13" t="s">
        <v>37</v>
      </c>
      <c r="AX215" s="13" t="s">
        <v>76</v>
      </c>
      <c r="AY215" s="256" t="s">
        <v>165</v>
      </c>
    </row>
    <row r="216" s="14" customFormat="1">
      <c r="B216" s="257"/>
      <c r="C216" s="258"/>
      <c r="D216" s="233" t="s">
        <v>176</v>
      </c>
      <c r="E216" s="259" t="s">
        <v>19</v>
      </c>
      <c r="F216" s="260" t="s">
        <v>181</v>
      </c>
      <c r="G216" s="258"/>
      <c r="H216" s="261">
        <v>30</v>
      </c>
      <c r="I216" s="262"/>
      <c r="J216" s="258"/>
      <c r="K216" s="258"/>
      <c r="L216" s="263"/>
      <c r="M216" s="264"/>
      <c r="N216" s="265"/>
      <c r="O216" s="265"/>
      <c r="P216" s="265"/>
      <c r="Q216" s="265"/>
      <c r="R216" s="265"/>
      <c r="S216" s="265"/>
      <c r="T216" s="266"/>
      <c r="AT216" s="267" t="s">
        <v>176</v>
      </c>
      <c r="AU216" s="267" t="s">
        <v>83</v>
      </c>
      <c r="AV216" s="14" t="s">
        <v>172</v>
      </c>
      <c r="AW216" s="14" t="s">
        <v>37</v>
      </c>
      <c r="AX216" s="14" t="s">
        <v>83</v>
      </c>
      <c r="AY216" s="267" t="s">
        <v>165</v>
      </c>
    </row>
    <row r="217" s="1" customFormat="1" ht="16.5" customHeight="1">
      <c r="B217" s="39"/>
      <c r="C217" s="220" t="s">
        <v>409</v>
      </c>
      <c r="D217" s="220" t="s">
        <v>167</v>
      </c>
      <c r="E217" s="221" t="s">
        <v>1556</v>
      </c>
      <c r="F217" s="222" t="s">
        <v>1557</v>
      </c>
      <c r="G217" s="223" t="s">
        <v>324</v>
      </c>
      <c r="H217" s="224">
        <v>40</v>
      </c>
      <c r="I217" s="225"/>
      <c r="J217" s="226">
        <f>ROUND(I217*H217,2)</f>
        <v>0</v>
      </c>
      <c r="K217" s="222" t="s">
        <v>367</v>
      </c>
      <c r="L217" s="44"/>
      <c r="M217" s="227" t="s">
        <v>19</v>
      </c>
      <c r="N217" s="228" t="s">
        <v>47</v>
      </c>
      <c r="O217" s="84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AR217" s="231" t="s">
        <v>172</v>
      </c>
      <c r="AT217" s="231" t="s">
        <v>167</v>
      </c>
      <c r="AU217" s="231" t="s">
        <v>83</v>
      </c>
      <c r="AY217" s="18" t="s">
        <v>165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8" t="s">
        <v>83</v>
      </c>
      <c r="BK217" s="232">
        <f>ROUND(I217*H217,2)</f>
        <v>0</v>
      </c>
      <c r="BL217" s="18" t="s">
        <v>172</v>
      </c>
      <c r="BM217" s="231" t="s">
        <v>1558</v>
      </c>
    </row>
    <row r="218" s="1" customFormat="1">
      <c r="B218" s="39"/>
      <c r="C218" s="40"/>
      <c r="D218" s="233" t="s">
        <v>174</v>
      </c>
      <c r="E218" s="40"/>
      <c r="F218" s="234" t="s">
        <v>1557</v>
      </c>
      <c r="G218" s="40"/>
      <c r="H218" s="40"/>
      <c r="I218" s="146"/>
      <c r="J218" s="40"/>
      <c r="K218" s="40"/>
      <c r="L218" s="44"/>
      <c r="M218" s="235"/>
      <c r="N218" s="84"/>
      <c r="O218" s="84"/>
      <c r="P218" s="84"/>
      <c r="Q218" s="84"/>
      <c r="R218" s="84"/>
      <c r="S218" s="84"/>
      <c r="T218" s="85"/>
      <c r="AT218" s="18" t="s">
        <v>174</v>
      </c>
      <c r="AU218" s="18" t="s">
        <v>83</v>
      </c>
    </row>
    <row r="219" s="13" customFormat="1">
      <c r="B219" s="246"/>
      <c r="C219" s="247"/>
      <c r="D219" s="233" t="s">
        <v>176</v>
      </c>
      <c r="E219" s="248" t="s">
        <v>19</v>
      </c>
      <c r="F219" s="249" t="s">
        <v>1559</v>
      </c>
      <c r="G219" s="247"/>
      <c r="H219" s="250">
        <v>40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AT219" s="256" t="s">
        <v>176</v>
      </c>
      <c r="AU219" s="256" t="s">
        <v>83</v>
      </c>
      <c r="AV219" s="13" t="s">
        <v>85</v>
      </c>
      <c r="AW219" s="13" t="s">
        <v>37</v>
      </c>
      <c r="AX219" s="13" t="s">
        <v>76</v>
      </c>
      <c r="AY219" s="256" t="s">
        <v>165</v>
      </c>
    </row>
    <row r="220" s="14" customFormat="1">
      <c r="B220" s="257"/>
      <c r="C220" s="258"/>
      <c r="D220" s="233" t="s">
        <v>176</v>
      </c>
      <c r="E220" s="259" t="s">
        <v>19</v>
      </c>
      <c r="F220" s="260" t="s">
        <v>181</v>
      </c>
      <c r="G220" s="258"/>
      <c r="H220" s="261">
        <v>40</v>
      </c>
      <c r="I220" s="262"/>
      <c r="J220" s="258"/>
      <c r="K220" s="258"/>
      <c r="L220" s="263"/>
      <c r="M220" s="264"/>
      <c r="N220" s="265"/>
      <c r="O220" s="265"/>
      <c r="P220" s="265"/>
      <c r="Q220" s="265"/>
      <c r="R220" s="265"/>
      <c r="S220" s="265"/>
      <c r="T220" s="266"/>
      <c r="AT220" s="267" t="s">
        <v>176</v>
      </c>
      <c r="AU220" s="267" t="s">
        <v>83</v>
      </c>
      <c r="AV220" s="14" t="s">
        <v>172</v>
      </c>
      <c r="AW220" s="14" t="s">
        <v>37</v>
      </c>
      <c r="AX220" s="14" t="s">
        <v>83</v>
      </c>
      <c r="AY220" s="267" t="s">
        <v>165</v>
      </c>
    </row>
    <row r="221" s="1" customFormat="1" ht="16.5" customHeight="1">
      <c r="B221" s="39"/>
      <c r="C221" s="220" t="s">
        <v>471</v>
      </c>
      <c r="D221" s="220" t="s">
        <v>167</v>
      </c>
      <c r="E221" s="221" t="s">
        <v>1560</v>
      </c>
      <c r="F221" s="222" t="s">
        <v>1561</v>
      </c>
      <c r="G221" s="223" t="s">
        <v>1562</v>
      </c>
      <c r="H221" s="293"/>
      <c r="I221" s="225"/>
      <c r="J221" s="226">
        <f>ROUND(I221*H221,2)</f>
        <v>0</v>
      </c>
      <c r="K221" s="222" t="s">
        <v>367</v>
      </c>
      <c r="L221" s="44"/>
      <c r="M221" s="227" t="s">
        <v>19</v>
      </c>
      <c r="N221" s="228" t="s">
        <v>47</v>
      </c>
      <c r="O221" s="84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AR221" s="231" t="s">
        <v>172</v>
      </c>
      <c r="AT221" s="231" t="s">
        <v>167</v>
      </c>
      <c r="AU221" s="231" t="s">
        <v>83</v>
      </c>
      <c r="AY221" s="18" t="s">
        <v>165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8" t="s">
        <v>83</v>
      </c>
      <c r="BK221" s="232">
        <f>ROUND(I221*H221,2)</f>
        <v>0</v>
      </c>
      <c r="BL221" s="18" t="s">
        <v>172</v>
      </c>
      <c r="BM221" s="231" t="s">
        <v>1563</v>
      </c>
    </row>
    <row r="222" s="1" customFormat="1">
      <c r="B222" s="39"/>
      <c r="C222" s="40"/>
      <c r="D222" s="233" t="s">
        <v>174</v>
      </c>
      <c r="E222" s="40"/>
      <c r="F222" s="234" t="s">
        <v>1561</v>
      </c>
      <c r="G222" s="40"/>
      <c r="H222" s="40"/>
      <c r="I222" s="146"/>
      <c r="J222" s="40"/>
      <c r="K222" s="40"/>
      <c r="L222" s="44"/>
      <c r="M222" s="235"/>
      <c r="N222" s="84"/>
      <c r="O222" s="84"/>
      <c r="P222" s="84"/>
      <c r="Q222" s="84"/>
      <c r="R222" s="84"/>
      <c r="S222" s="84"/>
      <c r="T222" s="85"/>
      <c r="AT222" s="18" t="s">
        <v>174</v>
      </c>
      <c r="AU222" s="18" t="s">
        <v>83</v>
      </c>
    </row>
    <row r="223" s="1" customFormat="1" ht="16.5" customHeight="1">
      <c r="B223" s="39"/>
      <c r="C223" s="220" t="s">
        <v>479</v>
      </c>
      <c r="D223" s="220" t="s">
        <v>167</v>
      </c>
      <c r="E223" s="221" t="s">
        <v>1564</v>
      </c>
      <c r="F223" s="222" t="s">
        <v>1565</v>
      </c>
      <c r="G223" s="223" t="s">
        <v>1562</v>
      </c>
      <c r="H223" s="293"/>
      <c r="I223" s="225"/>
      <c r="J223" s="226">
        <f>ROUND(I223*H223,2)</f>
        <v>0</v>
      </c>
      <c r="K223" s="222" t="s">
        <v>367</v>
      </c>
      <c r="L223" s="44"/>
      <c r="M223" s="227" t="s">
        <v>19</v>
      </c>
      <c r="N223" s="228" t="s">
        <v>47</v>
      </c>
      <c r="O223" s="84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AR223" s="231" t="s">
        <v>172</v>
      </c>
      <c r="AT223" s="231" t="s">
        <v>167</v>
      </c>
      <c r="AU223" s="231" t="s">
        <v>83</v>
      </c>
      <c r="AY223" s="18" t="s">
        <v>165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8" t="s">
        <v>83</v>
      </c>
      <c r="BK223" s="232">
        <f>ROUND(I223*H223,2)</f>
        <v>0</v>
      </c>
      <c r="BL223" s="18" t="s">
        <v>172</v>
      </c>
      <c r="BM223" s="231" t="s">
        <v>1566</v>
      </c>
    </row>
    <row r="224" s="1" customFormat="1">
      <c r="B224" s="39"/>
      <c r="C224" s="40"/>
      <c r="D224" s="233" t="s">
        <v>174</v>
      </c>
      <c r="E224" s="40"/>
      <c r="F224" s="234" t="s">
        <v>1565</v>
      </c>
      <c r="G224" s="40"/>
      <c r="H224" s="40"/>
      <c r="I224" s="146"/>
      <c r="J224" s="40"/>
      <c r="K224" s="40"/>
      <c r="L224" s="44"/>
      <c r="M224" s="235"/>
      <c r="N224" s="84"/>
      <c r="O224" s="84"/>
      <c r="P224" s="84"/>
      <c r="Q224" s="84"/>
      <c r="R224" s="84"/>
      <c r="S224" s="84"/>
      <c r="T224" s="85"/>
      <c r="AT224" s="18" t="s">
        <v>174</v>
      </c>
      <c r="AU224" s="18" t="s">
        <v>83</v>
      </c>
    </row>
    <row r="225" s="11" customFormat="1" ht="25.92" customHeight="1">
      <c r="B225" s="204"/>
      <c r="C225" s="205"/>
      <c r="D225" s="206" t="s">
        <v>75</v>
      </c>
      <c r="E225" s="207" t="s">
        <v>1567</v>
      </c>
      <c r="F225" s="207" t="s">
        <v>1568</v>
      </c>
      <c r="G225" s="205"/>
      <c r="H225" s="205"/>
      <c r="I225" s="208"/>
      <c r="J225" s="209">
        <f>BK225</f>
        <v>0</v>
      </c>
      <c r="K225" s="205"/>
      <c r="L225" s="210"/>
      <c r="M225" s="211"/>
      <c r="N225" s="212"/>
      <c r="O225" s="212"/>
      <c r="P225" s="213">
        <f>SUM(P226:P331)</f>
        <v>0</v>
      </c>
      <c r="Q225" s="212"/>
      <c r="R225" s="213">
        <f>SUM(R226:R331)</f>
        <v>0</v>
      </c>
      <c r="S225" s="212"/>
      <c r="T225" s="214">
        <f>SUM(T226:T331)</f>
        <v>0</v>
      </c>
      <c r="AR225" s="215" t="s">
        <v>83</v>
      </c>
      <c r="AT225" s="216" t="s">
        <v>75</v>
      </c>
      <c r="AU225" s="216" t="s">
        <v>76</v>
      </c>
      <c r="AY225" s="215" t="s">
        <v>165</v>
      </c>
      <c r="BK225" s="217">
        <f>SUM(BK226:BK331)</f>
        <v>0</v>
      </c>
    </row>
    <row r="226" s="1" customFormat="1" ht="16.5" customHeight="1">
      <c r="B226" s="39"/>
      <c r="C226" s="220" t="s">
        <v>486</v>
      </c>
      <c r="D226" s="220" t="s">
        <v>167</v>
      </c>
      <c r="E226" s="221" t="s">
        <v>1569</v>
      </c>
      <c r="F226" s="222" t="s">
        <v>1570</v>
      </c>
      <c r="G226" s="223" t="s">
        <v>303</v>
      </c>
      <c r="H226" s="224">
        <v>12.4</v>
      </c>
      <c r="I226" s="225"/>
      <c r="J226" s="226">
        <f>ROUND(I226*H226,2)</f>
        <v>0</v>
      </c>
      <c r="K226" s="222" t="s">
        <v>367</v>
      </c>
      <c r="L226" s="44"/>
      <c r="M226" s="227" t="s">
        <v>19</v>
      </c>
      <c r="N226" s="228" t="s">
        <v>47</v>
      </c>
      <c r="O226" s="84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AR226" s="231" t="s">
        <v>172</v>
      </c>
      <c r="AT226" s="231" t="s">
        <v>167</v>
      </c>
      <c r="AU226" s="231" t="s">
        <v>83</v>
      </c>
      <c r="AY226" s="18" t="s">
        <v>165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8" t="s">
        <v>83</v>
      </c>
      <c r="BK226" s="232">
        <f>ROUND(I226*H226,2)</f>
        <v>0</v>
      </c>
      <c r="BL226" s="18" t="s">
        <v>172</v>
      </c>
      <c r="BM226" s="231" t="s">
        <v>1571</v>
      </c>
    </row>
    <row r="227" s="1" customFormat="1">
      <c r="B227" s="39"/>
      <c r="C227" s="40"/>
      <c r="D227" s="233" t="s">
        <v>174</v>
      </c>
      <c r="E227" s="40"/>
      <c r="F227" s="234" t="s">
        <v>1570</v>
      </c>
      <c r="G227" s="40"/>
      <c r="H227" s="40"/>
      <c r="I227" s="146"/>
      <c r="J227" s="40"/>
      <c r="K227" s="40"/>
      <c r="L227" s="44"/>
      <c r="M227" s="235"/>
      <c r="N227" s="84"/>
      <c r="O227" s="84"/>
      <c r="P227" s="84"/>
      <c r="Q227" s="84"/>
      <c r="R227" s="84"/>
      <c r="S227" s="84"/>
      <c r="T227" s="85"/>
      <c r="AT227" s="18" t="s">
        <v>174</v>
      </c>
      <c r="AU227" s="18" t="s">
        <v>83</v>
      </c>
    </row>
    <row r="228" s="13" customFormat="1">
      <c r="B228" s="246"/>
      <c r="C228" s="247"/>
      <c r="D228" s="233" t="s">
        <v>176</v>
      </c>
      <c r="E228" s="248" t="s">
        <v>19</v>
      </c>
      <c r="F228" s="249" t="s">
        <v>1572</v>
      </c>
      <c r="G228" s="247"/>
      <c r="H228" s="250">
        <v>12.4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AT228" s="256" t="s">
        <v>176</v>
      </c>
      <c r="AU228" s="256" t="s">
        <v>83</v>
      </c>
      <c r="AV228" s="13" t="s">
        <v>85</v>
      </c>
      <c r="AW228" s="13" t="s">
        <v>37</v>
      </c>
      <c r="AX228" s="13" t="s">
        <v>76</v>
      </c>
      <c r="AY228" s="256" t="s">
        <v>165</v>
      </c>
    </row>
    <row r="229" s="14" customFormat="1">
      <c r="B229" s="257"/>
      <c r="C229" s="258"/>
      <c r="D229" s="233" t="s">
        <v>176</v>
      </c>
      <c r="E229" s="259" t="s">
        <v>19</v>
      </c>
      <c r="F229" s="260" t="s">
        <v>181</v>
      </c>
      <c r="G229" s="258"/>
      <c r="H229" s="261">
        <v>12.4</v>
      </c>
      <c r="I229" s="262"/>
      <c r="J229" s="258"/>
      <c r="K229" s="258"/>
      <c r="L229" s="263"/>
      <c r="M229" s="264"/>
      <c r="N229" s="265"/>
      <c r="O229" s="265"/>
      <c r="P229" s="265"/>
      <c r="Q229" s="265"/>
      <c r="R229" s="265"/>
      <c r="S229" s="265"/>
      <c r="T229" s="266"/>
      <c r="AT229" s="267" t="s">
        <v>176</v>
      </c>
      <c r="AU229" s="267" t="s">
        <v>83</v>
      </c>
      <c r="AV229" s="14" t="s">
        <v>172</v>
      </c>
      <c r="AW229" s="14" t="s">
        <v>37</v>
      </c>
      <c r="AX229" s="14" t="s">
        <v>83</v>
      </c>
      <c r="AY229" s="267" t="s">
        <v>165</v>
      </c>
    </row>
    <row r="230" s="1" customFormat="1" ht="16.5" customHeight="1">
      <c r="B230" s="39"/>
      <c r="C230" s="220" t="s">
        <v>494</v>
      </c>
      <c r="D230" s="220" t="s">
        <v>167</v>
      </c>
      <c r="E230" s="221" t="s">
        <v>1573</v>
      </c>
      <c r="F230" s="222" t="s">
        <v>1574</v>
      </c>
      <c r="G230" s="223" t="s">
        <v>303</v>
      </c>
      <c r="H230" s="224">
        <v>1</v>
      </c>
      <c r="I230" s="225"/>
      <c r="J230" s="226">
        <f>ROUND(I230*H230,2)</f>
        <v>0</v>
      </c>
      <c r="K230" s="222" t="s">
        <v>367</v>
      </c>
      <c r="L230" s="44"/>
      <c r="M230" s="227" t="s">
        <v>19</v>
      </c>
      <c r="N230" s="228" t="s">
        <v>47</v>
      </c>
      <c r="O230" s="84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AR230" s="231" t="s">
        <v>172</v>
      </c>
      <c r="AT230" s="231" t="s">
        <v>167</v>
      </c>
      <c r="AU230" s="231" t="s">
        <v>83</v>
      </c>
      <c r="AY230" s="18" t="s">
        <v>165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8" t="s">
        <v>83</v>
      </c>
      <c r="BK230" s="232">
        <f>ROUND(I230*H230,2)</f>
        <v>0</v>
      </c>
      <c r="BL230" s="18" t="s">
        <v>172</v>
      </c>
      <c r="BM230" s="231" t="s">
        <v>1575</v>
      </c>
    </row>
    <row r="231" s="1" customFormat="1">
      <c r="B231" s="39"/>
      <c r="C231" s="40"/>
      <c r="D231" s="233" t="s">
        <v>174</v>
      </c>
      <c r="E231" s="40"/>
      <c r="F231" s="234" t="s">
        <v>1574</v>
      </c>
      <c r="G231" s="40"/>
      <c r="H231" s="40"/>
      <c r="I231" s="146"/>
      <c r="J231" s="40"/>
      <c r="K231" s="40"/>
      <c r="L231" s="44"/>
      <c r="M231" s="235"/>
      <c r="N231" s="84"/>
      <c r="O231" s="84"/>
      <c r="P231" s="84"/>
      <c r="Q231" s="84"/>
      <c r="R231" s="84"/>
      <c r="S231" s="84"/>
      <c r="T231" s="85"/>
      <c r="AT231" s="18" t="s">
        <v>174</v>
      </c>
      <c r="AU231" s="18" t="s">
        <v>83</v>
      </c>
    </row>
    <row r="232" s="1" customFormat="1" ht="16.5" customHeight="1">
      <c r="B232" s="39"/>
      <c r="C232" s="220" t="s">
        <v>500</v>
      </c>
      <c r="D232" s="220" t="s">
        <v>167</v>
      </c>
      <c r="E232" s="221" t="s">
        <v>1576</v>
      </c>
      <c r="F232" s="222" t="s">
        <v>1577</v>
      </c>
      <c r="G232" s="223" t="s">
        <v>1578</v>
      </c>
      <c r="H232" s="224">
        <v>1</v>
      </c>
      <c r="I232" s="225"/>
      <c r="J232" s="226">
        <f>ROUND(I232*H232,2)</f>
        <v>0</v>
      </c>
      <c r="K232" s="222" t="s">
        <v>367</v>
      </c>
      <c r="L232" s="44"/>
      <c r="M232" s="227" t="s">
        <v>19</v>
      </c>
      <c r="N232" s="228" t="s">
        <v>47</v>
      </c>
      <c r="O232" s="84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AR232" s="231" t="s">
        <v>172</v>
      </c>
      <c r="AT232" s="231" t="s">
        <v>167</v>
      </c>
      <c r="AU232" s="231" t="s">
        <v>83</v>
      </c>
      <c r="AY232" s="18" t="s">
        <v>165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8" t="s">
        <v>83</v>
      </c>
      <c r="BK232" s="232">
        <f>ROUND(I232*H232,2)</f>
        <v>0</v>
      </c>
      <c r="BL232" s="18" t="s">
        <v>172</v>
      </c>
      <c r="BM232" s="231" t="s">
        <v>1579</v>
      </c>
    </row>
    <row r="233" s="1" customFormat="1">
      <c r="B233" s="39"/>
      <c r="C233" s="40"/>
      <c r="D233" s="233" t="s">
        <v>174</v>
      </c>
      <c r="E233" s="40"/>
      <c r="F233" s="234" t="s">
        <v>1577</v>
      </c>
      <c r="G233" s="40"/>
      <c r="H233" s="40"/>
      <c r="I233" s="146"/>
      <c r="J233" s="40"/>
      <c r="K233" s="40"/>
      <c r="L233" s="44"/>
      <c r="M233" s="235"/>
      <c r="N233" s="84"/>
      <c r="O233" s="84"/>
      <c r="P233" s="84"/>
      <c r="Q233" s="84"/>
      <c r="R233" s="84"/>
      <c r="S233" s="84"/>
      <c r="T233" s="85"/>
      <c r="AT233" s="18" t="s">
        <v>174</v>
      </c>
      <c r="AU233" s="18" t="s">
        <v>83</v>
      </c>
    </row>
    <row r="234" s="1" customFormat="1" ht="16.5" customHeight="1">
      <c r="B234" s="39"/>
      <c r="C234" s="220" t="s">
        <v>505</v>
      </c>
      <c r="D234" s="220" t="s">
        <v>167</v>
      </c>
      <c r="E234" s="221" t="s">
        <v>1580</v>
      </c>
      <c r="F234" s="222" t="s">
        <v>1581</v>
      </c>
      <c r="G234" s="223" t="s">
        <v>303</v>
      </c>
      <c r="H234" s="224">
        <v>1</v>
      </c>
      <c r="I234" s="225"/>
      <c r="J234" s="226">
        <f>ROUND(I234*H234,2)</f>
        <v>0</v>
      </c>
      <c r="K234" s="222" t="s">
        <v>367</v>
      </c>
      <c r="L234" s="44"/>
      <c r="M234" s="227" t="s">
        <v>19</v>
      </c>
      <c r="N234" s="228" t="s">
        <v>47</v>
      </c>
      <c r="O234" s="84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AR234" s="231" t="s">
        <v>172</v>
      </c>
      <c r="AT234" s="231" t="s">
        <v>167</v>
      </c>
      <c r="AU234" s="231" t="s">
        <v>83</v>
      </c>
      <c r="AY234" s="18" t="s">
        <v>165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8" t="s">
        <v>83</v>
      </c>
      <c r="BK234" s="232">
        <f>ROUND(I234*H234,2)</f>
        <v>0</v>
      </c>
      <c r="BL234" s="18" t="s">
        <v>172</v>
      </c>
      <c r="BM234" s="231" t="s">
        <v>1582</v>
      </c>
    </row>
    <row r="235" s="1" customFormat="1">
      <c r="B235" s="39"/>
      <c r="C235" s="40"/>
      <c r="D235" s="233" t="s">
        <v>174</v>
      </c>
      <c r="E235" s="40"/>
      <c r="F235" s="234" t="s">
        <v>1581</v>
      </c>
      <c r="G235" s="40"/>
      <c r="H235" s="40"/>
      <c r="I235" s="146"/>
      <c r="J235" s="40"/>
      <c r="K235" s="40"/>
      <c r="L235" s="44"/>
      <c r="M235" s="235"/>
      <c r="N235" s="84"/>
      <c r="O235" s="84"/>
      <c r="P235" s="84"/>
      <c r="Q235" s="84"/>
      <c r="R235" s="84"/>
      <c r="S235" s="84"/>
      <c r="T235" s="85"/>
      <c r="AT235" s="18" t="s">
        <v>174</v>
      </c>
      <c r="AU235" s="18" t="s">
        <v>83</v>
      </c>
    </row>
    <row r="236" s="1" customFormat="1" ht="16.5" customHeight="1">
      <c r="B236" s="39"/>
      <c r="C236" s="220" t="s">
        <v>514</v>
      </c>
      <c r="D236" s="220" t="s">
        <v>167</v>
      </c>
      <c r="E236" s="221" t="s">
        <v>1583</v>
      </c>
      <c r="F236" s="222" t="s">
        <v>1584</v>
      </c>
      <c r="G236" s="223" t="s">
        <v>324</v>
      </c>
      <c r="H236" s="224">
        <v>0.64000000000000001</v>
      </c>
      <c r="I236" s="225"/>
      <c r="J236" s="226">
        <f>ROUND(I236*H236,2)</f>
        <v>0</v>
      </c>
      <c r="K236" s="222" t="s">
        <v>367</v>
      </c>
      <c r="L236" s="44"/>
      <c r="M236" s="227" t="s">
        <v>19</v>
      </c>
      <c r="N236" s="228" t="s">
        <v>47</v>
      </c>
      <c r="O236" s="84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AR236" s="231" t="s">
        <v>172</v>
      </c>
      <c r="AT236" s="231" t="s">
        <v>167</v>
      </c>
      <c r="AU236" s="231" t="s">
        <v>83</v>
      </c>
      <c r="AY236" s="18" t="s">
        <v>165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8" t="s">
        <v>83</v>
      </c>
      <c r="BK236" s="232">
        <f>ROUND(I236*H236,2)</f>
        <v>0</v>
      </c>
      <c r="BL236" s="18" t="s">
        <v>172</v>
      </c>
      <c r="BM236" s="231" t="s">
        <v>1585</v>
      </c>
    </row>
    <row r="237" s="1" customFormat="1">
      <c r="B237" s="39"/>
      <c r="C237" s="40"/>
      <c r="D237" s="233" t="s">
        <v>174</v>
      </c>
      <c r="E237" s="40"/>
      <c r="F237" s="234" t="s">
        <v>1584</v>
      </c>
      <c r="G237" s="40"/>
      <c r="H237" s="40"/>
      <c r="I237" s="146"/>
      <c r="J237" s="40"/>
      <c r="K237" s="40"/>
      <c r="L237" s="44"/>
      <c r="M237" s="235"/>
      <c r="N237" s="84"/>
      <c r="O237" s="84"/>
      <c r="P237" s="84"/>
      <c r="Q237" s="84"/>
      <c r="R237" s="84"/>
      <c r="S237" s="84"/>
      <c r="T237" s="85"/>
      <c r="AT237" s="18" t="s">
        <v>174</v>
      </c>
      <c r="AU237" s="18" t="s">
        <v>83</v>
      </c>
    </row>
    <row r="238" s="1" customFormat="1" ht="16.5" customHeight="1">
      <c r="B238" s="39"/>
      <c r="C238" s="220" t="s">
        <v>524</v>
      </c>
      <c r="D238" s="220" t="s">
        <v>167</v>
      </c>
      <c r="E238" s="221" t="s">
        <v>1586</v>
      </c>
      <c r="F238" s="222" t="s">
        <v>1587</v>
      </c>
      <c r="G238" s="223" t="s">
        <v>324</v>
      </c>
      <c r="H238" s="224">
        <v>1.2</v>
      </c>
      <c r="I238" s="225"/>
      <c r="J238" s="226">
        <f>ROUND(I238*H238,2)</f>
        <v>0</v>
      </c>
      <c r="K238" s="222" t="s">
        <v>367</v>
      </c>
      <c r="L238" s="44"/>
      <c r="M238" s="227" t="s">
        <v>19</v>
      </c>
      <c r="N238" s="228" t="s">
        <v>47</v>
      </c>
      <c r="O238" s="84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AR238" s="231" t="s">
        <v>172</v>
      </c>
      <c r="AT238" s="231" t="s">
        <v>167</v>
      </c>
      <c r="AU238" s="231" t="s">
        <v>83</v>
      </c>
      <c r="AY238" s="18" t="s">
        <v>165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8" t="s">
        <v>83</v>
      </c>
      <c r="BK238" s="232">
        <f>ROUND(I238*H238,2)</f>
        <v>0</v>
      </c>
      <c r="BL238" s="18" t="s">
        <v>172</v>
      </c>
      <c r="BM238" s="231" t="s">
        <v>1588</v>
      </c>
    </row>
    <row r="239" s="1" customFormat="1">
      <c r="B239" s="39"/>
      <c r="C239" s="40"/>
      <c r="D239" s="233" t="s">
        <v>174</v>
      </c>
      <c r="E239" s="40"/>
      <c r="F239" s="234" t="s">
        <v>1587</v>
      </c>
      <c r="G239" s="40"/>
      <c r="H239" s="40"/>
      <c r="I239" s="146"/>
      <c r="J239" s="40"/>
      <c r="K239" s="40"/>
      <c r="L239" s="44"/>
      <c r="M239" s="235"/>
      <c r="N239" s="84"/>
      <c r="O239" s="84"/>
      <c r="P239" s="84"/>
      <c r="Q239" s="84"/>
      <c r="R239" s="84"/>
      <c r="S239" s="84"/>
      <c r="T239" s="85"/>
      <c r="AT239" s="18" t="s">
        <v>174</v>
      </c>
      <c r="AU239" s="18" t="s">
        <v>83</v>
      </c>
    </row>
    <row r="240" s="1" customFormat="1" ht="16.5" customHeight="1">
      <c r="B240" s="39"/>
      <c r="C240" s="220" t="s">
        <v>530</v>
      </c>
      <c r="D240" s="220" t="s">
        <v>167</v>
      </c>
      <c r="E240" s="221" t="s">
        <v>1589</v>
      </c>
      <c r="F240" s="222" t="s">
        <v>1590</v>
      </c>
      <c r="G240" s="223" t="s">
        <v>197</v>
      </c>
      <c r="H240" s="224">
        <v>70</v>
      </c>
      <c r="I240" s="225"/>
      <c r="J240" s="226">
        <f>ROUND(I240*H240,2)</f>
        <v>0</v>
      </c>
      <c r="K240" s="222" t="s">
        <v>367</v>
      </c>
      <c r="L240" s="44"/>
      <c r="M240" s="227" t="s">
        <v>19</v>
      </c>
      <c r="N240" s="228" t="s">
        <v>47</v>
      </c>
      <c r="O240" s="84"/>
      <c r="P240" s="229">
        <f>O240*H240</f>
        <v>0</v>
      </c>
      <c r="Q240" s="229">
        <v>0</v>
      </c>
      <c r="R240" s="229">
        <f>Q240*H240</f>
        <v>0</v>
      </c>
      <c r="S240" s="229">
        <v>0</v>
      </c>
      <c r="T240" s="230">
        <f>S240*H240</f>
        <v>0</v>
      </c>
      <c r="AR240" s="231" t="s">
        <v>172</v>
      </c>
      <c r="AT240" s="231" t="s">
        <v>167</v>
      </c>
      <c r="AU240" s="231" t="s">
        <v>83</v>
      </c>
      <c r="AY240" s="18" t="s">
        <v>165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8" t="s">
        <v>83</v>
      </c>
      <c r="BK240" s="232">
        <f>ROUND(I240*H240,2)</f>
        <v>0</v>
      </c>
      <c r="BL240" s="18" t="s">
        <v>172</v>
      </c>
      <c r="BM240" s="231" t="s">
        <v>1591</v>
      </c>
    </row>
    <row r="241" s="1" customFormat="1">
      <c r="B241" s="39"/>
      <c r="C241" s="40"/>
      <c r="D241" s="233" t="s">
        <v>174</v>
      </c>
      <c r="E241" s="40"/>
      <c r="F241" s="234" t="s">
        <v>1590</v>
      </c>
      <c r="G241" s="40"/>
      <c r="H241" s="40"/>
      <c r="I241" s="146"/>
      <c r="J241" s="40"/>
      <c r="K241" s="40"/>
      <c r="L241" s="44"/>
      <c r="M241" s="235"/>
      <c r="N241" s="84"/>
      <c r="O241" s="84"/>
      <c r="P241" s="84"/>
      <c r="Q241" s="84"/>
      <c r="R241" s="84"/>
      <c r="S241" s="84"/>
      <c r="T241" s="85"/>
      <c r="AT241" s="18" t="s">
        <v>174</v>
      </c>
      <c r="AU241" s="18" t="s">
        <v>83</v>
      </c>
    </row>
    <row r="242" s="1" customFormat="1" ht="16.5" customHeight="1">
      <c r="B242" s="39"/>
      <c r="C242" s="220" t="s">
        <v>536</v>
      </c>
      <c r="D242" s="220" t="s">
        <v>167</v>
      </c>
      <c r="E242" s="221" t="s">
        <v>1592</v>
      </c>
      <c r="F242" s="222" t="s">
        <v>1593</v>
      </c>
      <c r="G242" s="223" t="s">
        <v>197</v>
      </c>
      <c r="H242" s="224">
        <v>304.80000000000001</v>
      </c>
      <c r="I242" s="225"/>
      <c r="J242" s="226">
        <f>ROUND(I242*H242,2)</f>
        <v>0</v>
      </c>
      <c r="K242" s="222" t="s">
        <v>367</v>
      </c>
      <c r="L242" s="44"/>
      <c r="M242" s="227" t="s">
        <v>19</v>
      </c>
      <c r="N242" s="228" t="s">
        <v>47</v>
      </c>
      <c r="O242" s="84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AR242" s="231" t="s">
        <v>172</v>
      </c>
      <c r="AT242" s="231" t="s">
        <v>167</v>
      </c>
      <c r="AU242" s="231" t="s">
        <v>83</v>
      </c>
      <c r="AY242" s="18" t="s">
        <v>165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8" t="s">
        <v>83</v>
      </c>
      <c r="BK242" s="232">
        <f>ROUND(I242*H242,2)</f>
        <v>0</v>
      </c>
      <c r="BL242" s="18" t="s">
        <v>172</v>
      </c>
      <c r="BM242" s="231" t="s">
        <v>1594</v>
      </c>
    </row>
    <row r="243" s="1" customFormat="1">
      <c r="B243" s="39"/>
      <c r="C243" s="40"/>
      <c r="D243" s="233" t="s">
        <v>174</v>
      </c>
      <c r="E243" s="40"/>
      <c r="F243" s="234" t="s">
        <v>1593</v>
      </c>
      <c r="G243" s="40"/>
      <c r="H243" s="40"/>
      <c r="I243" s="146"/>
      <c r="J243" s="40"/>
      <c r="K243" s="40"/>
      <c r="L243" s="44"/>
      <c r="M243" s="235"/>
      <c r="N243" s="84"/>
      <c r="O243" s="84"/>
      <c r="P243" s="84"/>
      <c r="Q243" s="84"/>
      <c r="R243" s="84"/>
      <c r="S243" s="84"/>
      <c r="T243" s="85"/>
      <c r="AT243" s="18" t="s">
        <v>174</v>
      </c>
      <c r="AU243" s="18" t="s">
        <v>83</v>
      </c>
    </row>
    <row r="244" s="1" customFormat="1" ht="16.5" customHeight="1">
      <c r="B244" s="39"/>
      <c r="C244" s="220" t="s">
        <v>543</v>
      </c>
      <c r="D244" s="220" t="s">
        <v>167</v>
      </c>
      <c r="E244" s="221" t="s">
        <v>1595</v>
      </c>
      <c r="F244" s="222" t="s">
        <v>1596</v>
      </c>
      <c r="G244" s="223" t="s">
        <v>324</v>
      </c>
      <c r="H244" s="224">
        <v>8</v>
      </c>
      <c r="I244" s="225"/>
      <c r="J244" s="226">
        <f>ROUND(I244*H244,2)</f>
        <v>0</v>
      </c>
      <c r="K244" s="222" t="s">
        <v>367</v>
      </c>
      <c r="L244" s="44"/>
      <c r="M244" s="227" t="s">
        <v>19</v>
      </c>
      <c r="N244" s="228" t="s">
        <v>47</v>
      </c>
      <c r="O244" s="84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AR244" s="231" t="s">
        <v>172</v>
      </c>
      <c r="AT244" s="231" t="s">
        <v>167</v>
      </c>
      <c r="AU244" s="231" t="s">
        <v>83</v>
      </c>
      <c r="AY244" s="18" t="s">
        <v>165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8" t="s">
        <v>83</v>
      </c>
      <c r="BK244" s="232">
        <f>ROUND(I244*H244,2)</f>
        <v>0</v>
      </c>
      <c r="BL244" s="18" t="s">
        <v>172</v>
      </c>
      <c r="BM244" s="231" t="s">
        <v>1597</v>
      </c>
    </row>
    <row r="245" s="1" customFormat="1">
      <c r="B245" s="39"/>
      <c r="C245" s="40"/>
      <c r="D245" s="233" t="s">
        <v>174</v>
      </c>
      <c r="E245" s="40"/>
      <c r="F245" s="234" t="s">
        <v>1598</v>
      </c>
      <c r="G245" s="40"/>
      <c r="H245" s="40"/>
      <c r="I245" s="146"/>
      <c r="J245" s="40"/>
      <c r="K245" s="40"/>
      <c r="L245" s="44"/>
      <c r="M245" s="235"/>
      <c r="N245" s="84"/>
      <c r="O245" s="84"/>
      <c r="P245" s="84"/>
      <c r="Q245" s="84"/>
      <c r="R245" s="84"/>
      <c r="S245" s="84"/>
      <c r="T245" s="85"/>
      <c r="AT245" s="18" t="s">
        <v>174</v>
      </c>
      <c r="AU245" s="18" t="s">
        <v>83</v>
      </c>
    </row>
    <row r="246" s="13" customFormat="1">
      <c r="B246" s="246"/>
      <c r="C246" s="247"/>
      <c r="D246" s="233" t="s">
        <v>176</v>
      </c>
      <c r="E246" s="248" t="s">
        <v>19</v>
      </c>
      <c r="F246" s="249" t="s">
        <v>1421</v>
      </c>
      <c r="G246" s="247"/>
      <c r="H246" s="250">
        <v>8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AT246" s="256" t="s">
        <v>176</v>
      </c>
      <c r="AU246" s="256" t="s">
        <v>83</v>
      </c>
      <c r="AV246" s="13" t="s">
        <v>85</v>
      </c>
      <c r="AW246" s="13" t="s">
        <v>37</v>
      </c>
      <c r="AX246" s="13" t="s">
        <v>76</v>
      </c>
      <c r="AY246" s="256" t="s">
        <v>165</v>
      </c>
    </row>
    <row r="247" s="14" customFormat="1">
      <c r="B247" s="257"/>
      <c r="C247" s="258"/>
      <c r="D247" s="233" t="s">
        <v>176</v>
      </c>
      <c r="E247" s="259" t="s">
        <v>19</v>
      </c>
      <c r="F247" s="260" t="s">
        <v>181</v>
      </c>
      <c r="G247" s="258"/>
      <c r="H247" s="261">
        <v>8</v>
      </c>
      <c r="I247" s="262"/>
      <c r="J247" s="258"/>
      <c r="K247" s="258"/>
      <c r="L247" s="263"/>
      <c r="M247" s="264"/>
      <c r="N247" s="265"/>
      <c r="O247" s="265"/>
      <c r="P247" s="265"/>
      <c r="Q247" s="265"/>
      <c r="R247" s="265"/>
      <c r="S247" s="265"/>
      <c r="T247" s="266"/>
      <c r="AT247" s="267" t="s">
        <v>176</v>
      </c>
      <c r="AU247" s="267" t="s">
        <v>83</v>
      </c>
      <c r="AV247" s="14" t="s">
        <v>172</v>
      </c>
      <c r="AW247" s="14" t="s">
        <v>37</v>
      </c>
      <c r="AX247" s="14" t="s">
        <v>83</v>
      </c>
      <c r="AY247" s="267" t="s">
        <v>165</v>
      </c>
    </row>
    <row r="248" s="1" customFormat="1" ht="16.5" customHeight="1">
      <c r="B248" s="39"/>
      <c r="C248" s="220" t="s">
        <v>549</v>
      </c>
      <c r="D248" s="220" t="s">
        <v>167</v>
      </c>
      <c r="E248" s="221" t="s">
        <v>1599</v>
      </c>
      <c r="F248" s="222" t="s">
        <v>1600</v>
      </c>
      <c r="G248" s="223" t="s">
        <v>324</v>
      </c>
      <c r="H248" s="224">
        <v>1</v>
      </c>
      <c r="I248" s="225"/>
      <c r="J248" s="226">
        <f>ROUND(I248*H248,2)</f>
        <v>0</v>
      </c>
      <c r="K248" s="222" t="s">
        <v>367</v>
      </c>
      <c r="L248" s="44"/>
      <c r="M248" s="227" t="s">
        <v>19</v>
      </c>
      <c r="N248" s="228" t="s">
        <v>47</v>
      </c>
      <c r="O248" s="84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AR248" s="231" t="s">
        <v>172</v>
      </c>
      <c r="AT248" s="231" t="s">
        <v>167</v>
      </c>
      <c r="AU248" s="231" t="s">
        <v>83</v>
      </c>
      <c r="AY248" s="18" t="s">
        <v>165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8" t="s">
        <v>83</v>
      </c>
      <c r="BK248" s="232">
        <f>ROUND(I248*H248,2)</f>
        <v>0</v>
      </c>
      <c r="BL248" s="18" t="s">
        <v>172</v>
      </c>
      <c r="BM248" s="231" t="s">
        <v>1601</v>
      </c>
    </row>
    <row r="249" s="1" customFormat="1">
      <c r="B249" s="39"/>
      <c r="C249" s="40"/>
      <c r="D249" s="233" t="s">
        <v>174</v>
      </c>
      <c r="E249" s="40"/>
      <c r="F249" s="234" t="s">
        <v>1600</v>
      </c>
      <c r="G249" s="40"/>
      <c r="H249" s="40"/>
      <c r="I249" s="146"/>
      <c r="J249" s="40"/>
      <c r="K249" s="40"/>
      <c r="L249" s="44"/>
      <c r="M249" s="235"/>
      <c r="N249" s="84"/>
      <c r="O249" s="84"/>
      <c r="P249" s="84"/>
      <c r="Q249" s="84"/>
      <c r="R249" s="84"/>
      <c r="S249" s="84"/>
      <c r="T249" s="85"/>
      <c r="AT249" s="18" t="s">
        <v>174</v>
      </c>
      <c r="AU249" s="18" t="s">
        <v>83</v>
      </c>
    </row>
    <row r="250" s="1" customFormat="1" ht="16.5" customHeight="1">
      <c r="B250" s="39"/>
      <c r="C250" s="220" t="s">
        <v>555</v>
      </c>
      <c r="D250" s="220" t="s">
        <v>167</v>
      </c>
      <c r="E250" s="221" t="s">
        <v>1602</v>
      </c>
      <c r="F250" s="222" t="s">
        <v>1603</v>
      </c>
      <c r="G250" s="223" t="s">
        <v>303</v>
      </c>
      <c r="H250" s="224">
        <v>235.59999999999999</v>
      </c>
      <c r="I250" s="225"/>
      <c r="J250" s="226">
        <f>ROUND(I250*H250,2)</f>
        <v>0</v>
      </c>
      <c r="K250" s="222" t="s">
        <v>367</v>
      </c>
      <c r="L250" s="44"/>
      <c r="M250" s="227" t="s">
        <v>19</v>
      </c>
      <c r="N250" s="228" t="s">
        <v>47</v>
      </c>
      <c r="O250" s="84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AR250" s="231" t="s">
        <v>172</v>
      </c>
      <c r="AT250" s="231" t="s">
        <v>167</v>
      </c>
      <c r="AU250" s="231" t="s">
        <v>83</v>
      </c>
      <c r="AY250" s="18" t="s">
        <v>165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8" t="s">
        <v>83</v>
      </c>
      <c r="BK250" s="232">
        <f>ROUND(I250*H250,2)</f>
        <v>0</v>
      </c>
      <c r="BL250" s="18" t="s">
        <v>172</v>
      </c>
      <c r="BM250" s="231" t="s">
        <v>1604</v>
      </c>
    </row>
    <row r="251" s="1" customFormat="1">
      <c r="B251" s="39"/>
      <c r="C251" s="40"/>
      <c r="D251" s="233" t="s">
        <v>174</v>
      </c>
      <c r="E251" s="40"/>
      <c r="F251" s="234" t="s">
        <v>1603</v>
      </c>
      <c r="G251" s="40"/>
      <c r="H251" s="40"/>
      <c r="I251" s="146"/>
      <c r="J251" s="40"/>
      <c r="K251" s="40"/>
      <c r="L251" s="44"/>
      <c r="M251" s="235"/>
      <c r="N251" s="84"/>
      <c r="O251" s="84"/>
      <c r="P251" s="84"/>
      <c r="Q251" s="84"/>
      <c r="R251" s="84"/>
      <c r="S251" s="84"/>
      <c r="T251" s="85"/>
      <c r="AT251" s="18" t="s">
        <v>174</v>
      </c>
      <c r="AU251" s="18" t="s">
        <v>83</v>
      </c>
    </row>
    <row r="252" s="13" customFormat="1">
      <c r="B252" s="246"/>
      <c r="C252" s="247"/>
      <c r="D252" s="233" t="s">
        <v>176</v>
      </c>
      <c r="E252" s="248" t="s">
        <v>19</v>
      </c>
      <c r="F252" s="249" t="s">
        <v>1605</v>
      </c>
      <c r="G252" s="247"/>
      <c r="H252" s="250">
        <v>235.59999999999999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5"/>
      <c r="AT252" s="256" t="s">
        <v>176</v>
      </c>
      <c r="AU252" s="256" t="s">
        <v>83</v>
      </c>
      <c r="AV252" s="13" t="s">
        <v>85</v>
      </c>
      <c r="AW252" s="13" t="s">
        <v>37</v>
      </c>
      <c r="AX252" s="13" t="s">
        <v>76</v>
      </c>
      <c r="AY252" s="256" t="s">
        <v>165</v>
      </c>
    </row>
    <row r="253" s="14" customFormat="1">
      <c r="B253" s="257"/>
      <c r="C253" s="258"/>
      <c r="D253" s="233" t="s">
        <v>176</v>
      </c>
      <c r="E253" s="259" t="s">
        <v>19</v>
      </c>
      <c r="F253" s="260" t="s">
        <v>181</v>
      </c>
      <c r="G253" s="258"/>
      <c r="H253" s="261">
        <v>235.59999999999999</v>
      </c>
      <c r="I253" s="262"/>
      <c r="J253" s="258"/>
      <c r="K253" s="258"/>
      <c r="L253" s="263"/>
      <c r="M253" s="264"/>
      <c r="N253" s="265"/>
      <c r="O253" s="265"/>
      <c r="P253" s="265"/>
      <c r="Q253" s="265"/>
      <c r="R253" s="265"/>
      <c r="S253" s="265"/>
      <c r="T253" s="266"/>
      <c r="AT253" s="267" t="s">
        <v>176</v>
      </c>
      <c r="AU253" s="267" t="s">
        <v>83</v>
      </c>
      <c r="AV253" s="14" t="s">
        <v>172</v>
      </c>
      <c r="AW253" s="14" t="s">
        <v>37</v>
      </c>
      <c r="AX253" s="14" t="s">
        <v>83</v>
      </c>
      <c r="AY253" s="267" t="s">
        <v>165</v>
      </c>
    </row>
    <row r="254" s="1" customFormat="1" ht="16.5" customHeight="1">
      <c r="B254" s="39"/>
      <c r="C254" s="220" t="s">
        <v>562</v>
      </c>
      <c r="D254" s="220" t="s">
        <v>167</v>
      </c>
      <c r="E254" s="221" t="s">
        <v>1606</v>
      </c>
      <c r="F254" s="222" t="s">
        <v>1607</v>
      </c>
      <c r="G254" s="223" t="s">
        <v>324</v>
      </c>
      <c r="H254" s="224">
        <v>8</v>
      </c>
      <c r="I254" s="225"/>
      <c r="J254" s="226">
        <f>ROUND(I254*H254,2)</f>
        <v>0</v>
      </c>
      <c r="K254" s="222" t="s">
        <v>367</v>
      </c>
      <c r="L254" s="44"/>
      <c r="M254" s="227" t="s">
        <v>19</v>
      </c>
      <c r="N254" s="228" t="s">
        <v>47</v>
      </c>
      <c r="O254" s="84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AR254" s="231" t="s">
        <v>172</v>
      </c>
      <c r="AT254" s="231" t="s">
        <v>167</v>
      </c>
      <c r="AU254" s="231" t="s">
        <v>83</v>
      </c>
      <c r="AY254" s="18" t="s">
        <v>165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8" t="s">
        <v>83</v>
      </c>
      <c r="BK254" s="232">
        <f>ROUND(I254*H254,2)</f>
        <v>0</v>
      </c>
      <c r="BL254" s="18" t="s">
        <v>172</v>
      </c>
      <c r="BM254" s="231" t="s">
        <v>1608</v>
      </c>
    </row>
    <row r="255" s="1" customFormat="1">
      <c r="B255" s="39"/>
      <c r="C255" s="40"/>
      <c r="D255" s="233" t="s">
        <v>174</v>
      </c>
      <c r="E255" s="40"/>
      <c r="F255" s="234" t="s">
        <v>1607</v>
      </c>
      <c r="G255" s="40"/>
      <c r="H255" s="40"/>
      <c r="I255" s="146"/>
      <c r="J255" s="40"/>
      <c r="K255" s="40"/>
      <c r="L255" s="44"/>
      <c r="M255" s="235"/>
      <c r="N255" s="84"/>
      <c r="O255" s="84"/>
      <c r="P255" s="84"/>
      <c r="Q255" s="84"/>
      <c r="R255" s="84"/>
      <c r="S255" s="84"/>
      <c r="T255" s="85"/>
      <c r="AT255" s="18" t="s">
        <v>174</v>
      </c>
      <c r="AU255" s="18" t="s">
        <v>83</v>
      </c>
    </row>
    <row r="256" s="13" customFormat="1">
      <c r="B256" s="246"/>
      <c r="C256" s="247"/>
      <c r="D256" s="233" t="s">
        <v>176</v>
      </c>
      <c r="E256" s="248" t="s">
        <v>19</v>
      </c>
      <c r="F256" s="249" t="s">
        <v>1421</v>
      </c>
      <c r="G256" s="247"/>
      <c r="H256" s="250">
        <v>8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AT256" s="256" t="s">
        <v>176</v>
      </c>
      <c r="AU256" s="256" t="s">
        <v>83</v>
      </c>
      <c r="AV256" s="13" t="s">
        <v>85</v>
      </c>
      <c r="AW256" s="13" t="s">
        <v>37</v>
      </c>
      <c r="AX256" s="13" t="s">
        <v>76</v>
      </c>
      <c r="AY256" s="256" t="s">
        <v>165</v>
      </c>
    </row>
    <row r="257" s="14" customFormat="1">
      <c r="B257" s="257"/>
      <c r="C257" s="258"/>
      <c r="D257" s="233" t="s">
        <v>176</v>
      </c>
      <c r="E257" s="259" t="s">
        <v>19</v>
      </c>
      <c r="F257" s="260" t="s">
        <v>181</v>
      </c>
      <c r="G257" s="258"/>
      <c r="H257" s="261">
        <v>8</v>
      </c>
      <c r="I257" s="262"/>
      <c r="J257" s="258"/>
      <c r="K257" s="258"/>
      <c r="L257" s="263"/>
      <c r="M257" s="264"/>
      <c r="N257" s="265"/>
      <c r="O257" s="265"/>
      <c r="P257" s="265"/>
      <c r="Q257" s="265"/>
      <c r="R257" s="265"/>
      <c r="S257" s="265"/>
      <c r="T257" s="266"/>
      <c r="AT257" s="267" t="s">
        <v>176</v>
      </c>
      <c r="AU257" s="267" t="s">
        <v>83</v>
      </c>
      <c r="AV257" s="14" t="s">
        <v>172</v>
      </c>
      <c r="AW257" s="14" t="s">
        <v>37</v>
      </c>
      <c r="AX257" s="14" t="s">
        <v>83</v>
      </c>
      <c r="AY257" s="267" t="s">
        <v>165</v>
      </c>
    </row>
    <row r="258" s="1" customFormat="1" ht="16.5" customHeight="1">
      <c r="B258" s="39"/>
      <c r="C258" s="220" t="s">
        <v>571</v>
      </c>
      <c r="D258" s="220" t="s">
        <v>167</v>
      </c>
      <c r="E258" s="221" t="s">
        <v>1609</v>
      </c>
      <c r="F258" s="222" t="s">
        <v>1610</v>
      </c>
      <c r="G258" s="223" t="s">
        <v>324</v>
      </c>
      <c r="H258" s="224">
        <v>26</v>
      </c>
      <c r="I258" s="225"/>
      <c r="J258" s="226">
        <f>ROUND(I258*H258,2)</f>
        <v>0</v>
      </c>
      <c r="K258" s="222" t="s">
        <v>367</v>
      </c>
      <c r="L258" s="44"/>
      <c r="M258" s="227" t="s">
        <v>19</v>
      </c>
      <c r="N258" s="228" t="s">
        <v>47</v>
      </c>
      <c r="O258" s="84"/>
      <c r="P258" s="229">
        <f>O258*H258</f>
        <v>0</v>
      </c>
      <c r="Q258" s="229">
        <v>0</v>
      </c>
      <c r="R258" s="229">
        <f>Q258*H258</f>
        <v>0</v>
      </c>
      <c r="S258" s="229">
        <v>0</v>
      </c>
      <c r="T258" s="230">
        <f>S258*H258</f>
        <v>0</v>
      </c>
      <c r="AR258" s="231" t="s">
        <v>172</v>
      </c>
      <c r="AT258" s="231" t="s">
        <v>167</v>
      </c>
      <c r="AU258" s="231" t="s">
        <v>83</v>
      </c>
      <c r="AY258" s="18" t="s">
        <v>165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8" t="s">
        <v>83</v>
      </c>
      <c r="BK258" s="232">
        <f>ROUND(I258*H258,2)</f>
        <v>0</v>
      </c>
      <c r="BL258" s="18" t="s">
        <v>172</v>
      </c>
      <c r="BM258" s="231" t="s">
        <v>1611</v>
      </c>
    </row>
    <row r="259" s="1" customFormat="1">
      <c r="B259" s="39"/>
      <c r="C259" s="40"/>
      <c r="D259" s="233" t="s">
        <v>174</v>
      </c>
      <c r="E259" s="40"/>
      <c r="F259" s="234" t="s">
        <v>1610</v>
      </c>
      <c r="G259" s="40"/>
      <c r="H259" s="40"/>
      <c r="I259" s="146"/>
      <c r="J259" s="40"/>
      <c r="K259" s="40"/>
      <c r="L259" s="44"/>
      <c r="M259" s="235"/>
      <c r="N259" s="84"/>
      <c r="O259" s="84"/>
      <c r="P259" s="84"/>
      <c r="Q259" s="84"/>
      <c r="R259" s="84"/>
      <c r="S259" s="84"/>
      <c r="T259" s="85"/>
      <c r="AT259" s="18" t="s">
        <v>174</v>
      </c>
      <c r="AU259" s="18" t="s">
        <v>83</v>
      </c>
    </row>
    <row r="260" s="13" customFormat="1">
      <c r="B260" s="246"/>
      <c r="C260" s="247"/>
      <c r="D260" s="233" t="s">
        <v>176</v>
      </c>
      <c r="E260" s="248" t="s">
        <v>19</v>
      </c>
      <c r="F260" s="249" t="s">
        <v>1612</v>
      </c>
      <c r="G260" s="247"/>
      <c r="H260" s="250">
        <v>26</v>
      </c>
      <c r="I260" s="251"/>
      <c r="J260" s="247"/>
      <c r="K260" s="247"/>
      <c r="L260" s="252"/>
      <c r="M260" s="253"/>
      <c r="N260" s="254"/>
      <c r="O260" s="254"/>
      <c r="P260" s="254"/>
      <c r="Q260" s="254"/>
      <c r="R260" s="254"/>
      <c r="S260" s="254"/>
      <c r="T260" s="255"/>
      <c r="AT260" s="256" t="s">
        <v>176</v>
      </c>
      <c r="AU260" s="256" t="s">
        <v>83</v>
      </c>
      <c r="AV260" s="13" t="s">
        <v>85</v>
      </c>
      <c r="AW260" s="13" t="s">
        <v>37</v>
      </c>
      <c r="AX260" s="13" t="s">
        <v>76</v>
      </c>
      <c r="AY260" s="256" t="s">
        <v>165</v>
      </c>
    </row>
    <row r="261" s="14" customFormat="1">
      <c r="B261" s="257"/>
      <c r="C261" s="258"/>
      <c r="D261" s="233" t="s">
        <v>176</v>
      </c>
      <c r="E261" s="259" t="s">
        <v>19</v>
      </c>
      <c r="F261" s="260" t="s">
        <v>181</v>
      </c>
      <c r="G261" s="258"/>
      <c r="H261" s="261">
        <v>26</v>
      </c>
      <c r="I261" s="262"/>
      <c r="J261" s="258"/>
      <c r="K261" s="258"/>
      <c r="L261" s="263"/>
      <c r="M261" s="264"/>
      <c r="N261" s="265"/>
      <c r="O261" s="265"/>
      <c r="P261" s="265"/>
      <c r="Q261" s="265"/>
      <c r="R261" s="265"/>
      <c r="S261" s="265"/>
      <c r="T261" s="266"/>
      <c r="AT261" s="267" t="s">
        <v>176</v>
      </c>
      <c r="AU261" s="267" t="s">
        <v>83</v>
      </c>
      <c r="AV261" s="14" t="s">
        <v>172</v>
      </c>
      <c r="AW261" s="14" t="s">
        <v>37</v>
      </c>
      <c r="AX261" s="14" t="s">
        <v>83</v>
      </c>
      <c r="AY261" s="267" t="s">
        <v>165</v>
      </c>
    </row>
    <row r="262" s="1" customFormat="1" ht="16.5" customHeight="1">
      <c r="B262" s="39"/>
      <c r="C262" s="220" t="s">
        <v>578</v>
      </c>
      <c r="D262" s="220" t="s">
        <v>167</v>
      </c>
      <c r="E262" s="221" t="s">
        <v>1613</v>
      </c>
      <c r="F262" s="222" t="s">
        <v>1614</v>
      </c>
      <c r="G262" s="223" t="s">
        <v>324</v>
      </c>
      <c r="H262" s="224">
        <v>16</v>
      </c>
      <c r="I262" s="225"/>
      <c r="J262" s="226">
        <f>ROUND(I262*H262,2)</f>
        <v>0</v>
      </c>
      <c r="K262" s="222" t="s">
        <v>367</v>
      </c>
      <c r="L262" s="44"/>
      <c r="M262" s="227" t="s">
        <v>19</v>
      </c>
      <c r="N262" s="228" t="s">
        <v>47</v>
      </c>
      <c r="O262" s="84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AR262" s="231" t="s">
        <v>172</v>
      </c>
      <c r="AT262" s="231" t="s">
        <v>167</v>
      </c>
      <c r="AU262" s="231" t="s">
        <v>83</v>
      </c>
      <c r="AY262" s="18" t="s">
        <v>165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8" t="s">
        <v>83</v>
      </c>
      <c r="BK262" s="232">
        <f>ROUND(I262*H262,2)</f>
        <v>0</v>
      </c>
      <c r="BL262" s="18" t="s">
        <v>172</v>
      </c>
      <c r="BM262" s="231" t="s">
        <v>1615</v>
      </c>
    </row>
    <row r="263" s="1" customFormat="1">
      <c r="B263" s="39"/>
      <c r="C263" s="40"/>
      <c r="D263" s="233" t="s">
        <v>174</v>
      </c>
      <c r="E263" s="40"/>
      <c r="F263" s="234" t="s">
        <v>1614</v>
      </c>
      <c r="G263" s="40"/>
      <c r="H263" s="40"/>
      <c r="I263" s="146"/>
      <c r="J263" s="40"/>
      <c r="K263" s="40"/>
      <c r="L263" s="44"/>
      <c r="M263" s="235"/>
      <c r="N263" s="84"/>
      <c r="O263" s="84"/>
      <c r="P263" s="84"/>
      <c r="Q263" s="84"/>
      <c r="R263" s="84"/>
      <c r="S263" s="84"/>
      <c r="T263" s="85"/>
      <c r="AT263" s="18" t="s">
        <v>174</v>
      </c>
      <c r="AU263" s="18" t="s">
        <v>83</v>
      </c>
    </row>
    <row r="264" s="13" customFormat="1">
      <c r="B264" s="246"/>
      <c r="C264" s="247"/>
      <c r="D264" s="233" t="s">
        <v>176</v>
      </c>
      <c r="E264" s="248" t="s">
        <v>19</v>
      </c>
      <c r="F264" s="249" t="s">
        <v>1616</v>
      </c>
      <c r="G264" s="247"/>
      <c r="H264" s="250">
        <v>16</v>
      </c>
      <c r="I264" s="251"/>
      <c r="J264" s="247"/>
      <c r="K264" s="247"/>
      <c r="L264" s="252"/>
      <c r="M264" s="253"/>
      <c r="N264" s="254"/>
      <c r="O264" s="254"/>
      <c r="P264" s="254"/>
      <c r="Q264" s="254"/>
      <c r="R264" s="254"/>
      <c r="S264" s="254"/>
      <c r="T264" s="255"/>
      <c r="AT264" s="256" t="s">
        <v>176</v>
      </c>
      <c r="AU264" s="256" t="s">
        <v>83</v>
      </c>
      <c r="AV264" s="13" t="s">
        <v>85</v>
      </c>
      <c r="AW264" s="13" t="s">
        <v>37</v>
      </c>
      <c r="AX264" s="13" t="s">
        <v>76</v>
      </c>
      <c r="AY264" s="256" t="s">
        <v>165</v>
      </c>
    </row>
    <row r="265" s="14" customFormat="1">
      <c r="B265" s="257"/>
      <c r="C265" s="258"/>
      <c r="D265" s="233" t="s">
        <v>176</v>
      </c>
      <c r="E265" s="259" t="s">
        <v>19</v>
      </c>
      <c r="F265" s="260" t="s">
        <v>181</v>
      </c>
      <c r="G265" s="258"/>
      <c r="H265" s="261">
        <v>16</v>
      </c>
      <c r="I265" s="262"/>
      <c r="J265" s="258"/>
      <c r="K265" s="258"/>
      <c r="L265" s="263"/>
      <c r="M265" s="264"/>
      <c r="N265" s="265"/>
      <c r="O265" s="265"/>
      <c r="P265" s="265"/>
      <c r="Q265" s="265"/>
      <c r="R265" s="265"/>
      <c r="S265" s="265"/>
      <c r="T265" s="266"/>
      <c r="AT265" s="267" t="s">
        <v>176</v>
      </c>
      <c r="AU265" s="267" t="s">
        <v>83</v>
      </c>
      <c r="AV265" s="14" t="s">
        <v>172</v>
      </c>
      <c r="AW265" s="14" t="s">
        <v>37</v>
      </c>
      <c r="AX265" s="14" t="s">
        <v>83</v>
      </c>
      <c r="AY265" s="267" t="s">
        <v>165</v>
      </c>
    </row>
    <row r="266" s="1" customFormat="1" ht="16.5" customHeight="1">
      <c r="B266" s="39"/>
      <c r="C266" s="220" t="s">
        <v>586</v>
      </c>
      <c r="D266" s="220" t="s">
        <v>167</v>
      </c>
      <c r="E266" s="221" t="s">
        <v>1617</v>
      </c>
      <c r="F266" s="222" t="s">
        <v>1618</v>
      </c>
      <c r="G266" s="223" t="s">
        <v>324</v>
      </c>
      <c r="H266" s="224">
        <v>8</v>
      </c>
      <c r="I266" s="225"/>
      <c r="J266" s="226">
        <f>ROUND(I266*H266,2)</f>
        <v>0</v>
      </c>
      <c r="K266" s="222" t="s">
        <v>367</v>
      </c>
      <c r="L266" s="44"/>
      <c r="M266" s="227" t="s">
        <v>19</v>
      </c>
      <c r="N266" s="228" t="s">
        <v>47</v>
      </c>
      <c r="O266" s="84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AR266" s="231" t="s">
        <v>172</v>
      </c>
      <c r="AT266" s="231" t="s">
        <v>167</v>
      </c>
      <c r="AU266" s="231" t="s">
        <v>83</v>
      </c>
      <c r="AY266" s="18" t="s">
        <v>165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8" t="s">
        <v>83</v>
      </c>
      <c r="BK266" s="232">
        <f>ROUND(I266*H266,2)</f>
        <v>0</v>
      </c>
      <c r="BL266" s="18" t="s">
        <v>172</v>
      </c>
      <c r="BM266" s="231" t="s">
        <v>1619</v>
      </c>
    </row>
    <row r="267" s="1" customFormat="1">
      <c r="B267" s="39"/>
      <c r="C267" s="40"/>
      <c r="D267" s="233" t="s">
        <v>174</v>
      </c>
      <c r="E267" s="40"/>
      <c r="F267" s="234" t="s">
        <v>1618</v>
      </c>
      <c r="G267" s="40"/>
      <c r="H267" s="40"/>
      <c r="I267" s="146"/>
      <c r="J267" s="40"/>
      <c r="K267" s="40"/>
      <c r="L267" s="44"/>
      <c r="M267" s="235"/>
      <c r="N267" s="84"/>
      <c r="O267" s="84"/>
      <c r="P267" s="84"/>
      <c r="Q267" s="84"/>
      <c r="R267" s="84"/>
      <c r="S267" s="84"/>
      <c r="T267" s="85"/>
      <c r="AT267" s="18" t="s">
        <v>174</v>
      </c>
      <c r="AU267" s="18" t="s">
        <v>83</v>
      </c>
    </row>
    <row r="268" s="13" customFormat="1">
      <c r="B268" s="246"/>
      <c r="C268" s="247"/>
      <c r="D268" s="233" t="s">
        <v>176</v>
      </c>
      <c r="E268" s="248" t="s">
        <v>19</v>
      </c>
      <c r="F268" s="249" t="s">
        <v>1421</v>
      </c>
      <c r="G268" s="247"/>
      <c r="H268" s="250">
        <v>8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AT268" s="256" t="s">
        <v>176</v>
      </c>
      <c r="AU268" s="256" t="s">
        <v>83</v>
      </c>
      <c r="AV268" s="13" t="s">
        <v>85</v>
      </c>
      <c r="AW268" s="13" t="s">
        <v>37</v>
      </c>
      <c r="AX268" s="13" t="s">
        <v>76</v>
      </c>
      <c r="AY268" s="256" t="s">
        <v>165</v>
      </c>
    </row>
    <row r="269" s="14" customFormat="1">
      <c r="B269" s="257"/>
      <c r="C269" s="258"/>
      <c r="D269" s="233" t="s">
        <v>176</v>
      </c>
      <c r="E269" s="259" t="s">
        <v>19</v>
      </c>
      <c r="F269" s="260" t="s">
        <v>181</v>
      </c>
      <c r="G269" s="258"/>
      <c r="H269" s="261">
        <v>8</v>
      </c>
      <c r="I269" s="262"/>
      <c r="J269" s="258"/>
      <c r="K269" s="258"/>
      <c r="L269" s="263"/>
      <c r="M269" s="264"/>
      <c r="N269" s="265"/>
      <c r="O269" s="265"/>
      <c r="P269" s="265"/>
      <c r="Q269" s="265"/>
      <c r="R269" s="265"/>
      <c r="S269" s="265"/>
      <c r="T269" s="266"/>
      <c r="AT269" s="267" t="s">
        <v>176</v>
      </c>
      <c r="AU269" s="267" t="s">
        <v>83</v>
      </c>
      <c r="AV269" s="14" t="s">
        <v>172</v>
      </c>
      <c r="AW269" s="14" t="s">
        <v>37</v>
      </c>
      <c r="AX269" s="14" t="s">
        <v>83</v>
      </c>
      <c r="AY269" s="267" t="s">
        <v>165</v>
      </c>
    </row>
    <row r="270" s="1" customFormat="1" ht="16.5" customHeight="1">
      <c r="B270" s="39"/>
      <c r="C270" s="220" t="s">
        <v>595</v>
      </c>
      <c r="D270" s="220" t="s">
        <v>167</v>
      </c>
      <c r="E270" s="221" t="s">
        <v>1620</v>
      </c>
      <c r="F270" s="222" t="s">
        <v>1621</v>
      </c>
      <c r="G270" s="223" t="s">
        <v>197</v>
      </c>
      <c r="H270" s="224">
        <v>250.75</v>
      </c>
      <c r="I270" s="225"/>
      <c r="J270" s="226">
        <f>ROUND(I270*H270,2)</f>
        <v>0</v>
      </c>
      <c r="K270" s="222" t="s">
        <v>367</v>
      </c>
      <c r="L270" s="44"/>
      <c r="M270" s="227" t="s">
        <v>19</v>
      </c>
      <c r="N270" s="228" t="s">
        <v>47</v>
      </c>
      <c r="O270" s="84"/>
      <c r="P270" s="229">
        <f>O270*H270</f>
        <v>0</v>
      </c>
      <c r="Q270" s="229">
        <v>0</v>
      </c>
      <c r="R270" s="229">
        <f>Q270*H270</f>
        <v>0</v>
      </c>
      <c r="S270" s="229">
        <v>0</v>
      </c>
      <c r="T270" s="230">
        <f>S270*H270</f>
        <v>0</v>
      </c>
      <c r="AR270" s="231" t="s">
        <v>172</v>
      </c>
      <c r="AT270" s="231" t="s">
        <v>167</v>
      </c>
      <c r="AU270" s="231" t="s">
        <v>83</v>
      </c>
      <c r="AY270" s="18" t="s">
        <v>165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8" t="s">
        <v>83</v>
      </c>
      <c r="BK270" s="232">
        <f>ROUND(I270*H270,2)</f>
        <v>0</v>
      </c>
      <c r="BL270" s="18" t="s">
        <v>172</v>
      </c>
      <c r="BM270" s="231" t="s">
        <v>1622</v>
      </c>
    </row>
    <row r="271" s="1" customFormat="1">
      <c r="B271" s="39"/>
      <c r="C271" s="40"/>
      <c r="D271" s="233" t="s">
        <v>174</v>
      </c>
      <c r="E271" s="40"/>
      <c r="F271" s="234" t="s">
        <v>1621</v>
      </c>
      <c r="G271" s="40"/>
      <c r="H271" s="40"/>
      <c r="I271" s="146"/>
      <c r="J271" s="40"/>
      <c r="K271" s="40"/>
      <c r="L271" s="44"/>
      <c r="M271" s="235"/>
      <c r="N271" s="84"/>
      <c r="O271" s="84"/>
      <c r="P271" s="84"/>
      <c r="Q271" s="84"/>
      <c r="R271" s="84"/>
      <c r="S271" s="84"/>
      <c r="T271" s="85"/>
      <c r="AT271" s="18" t="s">
        <v>174</v>
      </c>
      <c r="AU271" s="18" t="s">
        <v>83</v>
      </c>
    </row>
    <row r="272" s="13" customFormat="1">
      <c r="B272" s="246"/>
      <c r="C272" s="247"/>
      <c r="D272" s="233" t="s">
        <v>176</v>
      </c>
      <c r="E272" s="248" t="s">
        <v>19</v>
      </c>
      <c r="F272" s="249" t="s">
        <v>1623</v>
      </c>
      <c r="G272" s="247"/>
      <c r="H272" s="250">
        <v>250.75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AT272" s="256" t="s">
        <v>176</v>
      </c>
      <c r="AU272" s="256" t="s">
        <v>83</v>
      </c>
      <c r="AV272" s="13" t="s">
        <v>85</v>
      </c>
      <c r="AW272" s="13" t="s">
        <v>37</v>
      </c>
      <c r="AX272" s="13" t="s">
        <v>76</v>
      </c>
      <c r="AY272" s="256" t="s">
        <v>165</v>
      </c>
    </row>
    <row r="273" s="14" customFormat="1">
      <c r="B273" s="257"/>
      <c r="C273" s="258"/>
      <c r="D273" s="233" t="s">
        <v>176</v>
      </c>
      <c r="E273" s="259" t="s">
        <v>19</v>
      </c>
      <c r="F273" s="260" t="s">
        <v>181</v>
      </c>
      <c r="G273" s="258"/>
      <c r="H273" s="261">
        <v>250.75</v>
      </c>
      <c r="I273" s="262"/>
      <c r="J273" s="258"/>
      <c r="K273" s="258"/>
      <c r="L273" s="263"/>
      <c r="M273" s="264"/>
      <c r="N273" s="265"/>
      <c r="O273" s="265"/>
      <c r="P273" s="265"/>
      <c r="Q273" s="265"/>
      <c r="R273" s="265"/>
      <c r="S273" s="265"/>
      <c r="T273" s="266"/>
      <c r="AT273" s="267" t="s">
        <v>176</v>
      </c>
      <c r="AU273" s="267" t="s">
        <v>83</v>
      </c>
      <c r="AV273" s="14" t="s">
        <v>172</v>
      </c>
      <c r="AW273" s="14" t="s">
        <v>37</v>
      </c>
      <c r="AX273" s="14" t="s">
        <v>83</v>
      </c>
      <c r="AY273" s="267" t="s">
        <v>165</v>
      </c>
    </row>
    <row r="274" s="1" customFormat="1" ht="16.5" customHeight="1">
      <c r="B274" s="39"/>
      <c r="C274" s="220" t="s">
        <v>603</v>
      </c>
      <c r="D274" s="220" t="s">
        <v>167</v>
      </c>
      <c r="E274" s="221" t="s">
        <v>1624</v>
      </c>
      <c r="F274" s="222" t="s">
        <v>1625</v>
      </c>
      <c r="G274" s="223" t="s">
        <v>303</v>
      </c>
      <c r="H274" s="224">
        <v>4.2000000000000002</v>
      </c>
      <c r="I274" s="225"/>
      <c r="J274" s="226">
        <f>ROUND(I274*H274,2)</f>
        <v>0</v>
      </c>
      <c r="K274" s="222" t="s">
        <v>367</v>
      </c>
      <c r="L274" s="44"/>
      <c r="M274" s="227" t="s">
        <v>19</v>
      </c>
      <c r="N274" s="228" t="s">
        <v>47</v>
      </c>
      <c r="O274" s="84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AR274" s="231" t="s">
        <v>172</v>
      </c>
      <c r="AT274" s="231" t="s">
        <v>167</v>
      </c>
      <c r="AU274" s="231" t="s">
        <v>83</v>
      </c>
      <c r="AY274" s="18" t="s">
        <v>165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8" t="s">
        <v>83</v>
      </c>
      <c r="BK274" s="232">
        <f>ROUND(I274*H274,2)</f>
        <v>0</v>
      </c>
      <c r="BL274" s="18" t="s">
        <v>172</v>
      </c>
      <c r="BM274" s="231" t="s">
        <v>1626</v>
      </c>
    </row>
    <row r="275" s="1" customFormat="1">
      <c r="B275" s="39"/>
      <c r="C275" s="40"/>
      <c r="D275" s="233" t="s">
        <v>174</v>
      </c>
      <c r="E275" s="40"/>
      <c r="F275" s="234" t="s">
        <v>1625</v>
      </c>
      <c r="G275" s="40"/>
      <c r="H275" s="40"/>
      <c r="I275" s="146"/>
      <c r="J275" s="40"/>
      <c r="K275" s="40"/>
      <c r="L275" s="44"/>
      <c r="M275" s="235"/>
      <c r="N275" s="84"/>
      <c r="O275" s="84"/>
      <c r="P275" s="84"/>
      <c r="Q275" s="84"/>
      <c r="R275" s="84"/>
      <c r="S275" s="84"/>
      <c r="T275" s="85"/>
      <c r="AT275" s="18" t="s">
        <v>174</v>
      </c>
      <c r="AU275" s="18" t="s">
        <v>83</v>
      </c>
    </row>
    <row r="276" s="13" customFormat="1">
      <c r="B276" s="246"/>
      <c r="C276" s="247"/>
      <c r="D276" s="233" t="s">
        <v>176</v>
      </c>
      <c r="E276" s="248" t="s">
        <v>19</v>
      </c>
      <c r="F276" s="249" t="s">
        <v>1627</v>
      </c>
      <c r="G276" s="247"/>
      <c r="H276" s="250">
        <v>4.2000000000000002</v>
      </c>
      <c r="I276" s="251"/>
      <c r="J276" s="247"/>
      <c r="K276" s="247"/>
      <c r="L276" s="252"/>
      <c r="M276" s="253"/>
      <c r="N276" s="254"/>
      <c r="O276" s="254"/>
      <c r="P276" s="254"/>
      <c r="Q276" s="254"/>
      <c r="R276" s="254"/>
      <c r="S276" s="254"/>
      <c r="T276" s="255"/>
      <c r="AT276" s="256" t="s">
        <v>176</v>
      </c>
      <c r="AU276" s="256" t="s">
        <v>83</v>
      </c>
      <c r="AV276" s="13" t="s">
        <v>85</v>
      </c>
      <c r="AW276" s="13" t="s">
        <v>37</v>
      </c>
      <c r="AX276" s="13" t="s">
        <v>76</v>
      </c>
      <c r="AY276" s="256" t="s">
        <v>165</v>
      </c>
    </row>
    <row r="277" s="14" customFormat="1">
      <c r="B277" s="257"/>
      <c r="C277" s="258"/>
      <c r="D277" s="233" t="s">
        <v>176</v>
      </c>
      <c r="E277" s="259" t="s">
        <v>19</v>
      </c>
      <c r="F277" s="260" t="s">
        <v>181</v>
      </c>
      <c r="G277" s="258"/>
      <c r="H277" s="261">
        <v>4.2000000000000002</v>
      </c>
      <c r="I277" s="262"/>
      <c r="J277" s="258"/>
      <c r="K277" s="258"/>
      <c r="L277" s="263"/>
      <c r="M277" s="264"/>
      <c r="N277" s="265"/>
      <c r="O277" s="265"/>
      <c r="P277" s="265"/>
      <c r="Q277" s="265"/>
      <c r="R277" s="265"/>
      <c r="S277" s="265"/>
      <c r="T277" s="266"/>
      <c r="AT277" s="267" t="s">
        <v>176</v>
      </c>
      <c r="AU277" s="267" t="s">
        <v>83</v>
      </c>
      <c r="AV277" s="14" t="s">
        <v>172</v>
      </c>
      <c r="AW277" s="14" t="s">
        <v>37</v>
      </c>
      <c r="AX277" s="14" t="s">
        <v>83</v>
      </c>
      <c r="AY277" s="267" t="s">
        <v>165</v>
      </c>
    </row>
    <row r="278" s="1" customFormat="1" ht="16.5" customHeight="1">
      <c r="B278" s="39"/>
      <c r="C278" s="220" t="s">
        <v>612</v>
      </c>
      <c r="D278" s="220" t="s">
        <v>167</v>
      </c>
      <c r="E278" s="221" t="s">
        <v>1628</v>
      </c>
      <c r="F278" s="222" t="s">
        <v>1629</v>
      </c>
      <c r="G278" s="223" t="s">
        <v>324</v>
      </c>
      <c r="H278" s="224">
        <v>18</v>
      </c>
      <c r="I278" s="225"/>
      <c r="J278" s="226">
        <f>ROUND(I278*H278,2)</f>
        <v>0</v>
      </c>
      <c r="K278" s="222" t="s">
        <v>367</v>
      </c>
      <c r="L278" s="44"/>
      <c r="M278" s="227" t="s">
        <v>19</v>
      </c>
      <c r="N278" s="228" t="s">
        <v>47</v>
      </c>
      <c r="O278" s="84"/>
      <c r="P278" s="229">
        <f>O278*H278</f>
        <v>0</v>
      </c>
      <c r="Q278" s="229">
        <v>0</v>
      </c>
      <c r="R278" s="229">
        <f>Q278*H278</f>
        <v>0</v>
      </c>
      <c r="S278" s="229">
        <v>0</v>
      </c>
      <c r="T278" s="230">
        <f>S278*H278</f>
        <v>0</v>
      </c>
      <c r="AR278" s="231" t="s">
        <v>172</v>
      </c>
      <c r="AT278" s="231" t="s">
        <v>167</v>
      </c>
      <c r="AU278" s="231" t="s">
        <v>83</v>
      </c>
      <c r="AY278" s="18" t="s">
        <v>165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8" t="s">
        <v>83</v>
      </c>
      <c r="BK278" s="232">
        <f>ROUND(I278*H278,2)</f>
        <v>0</v>
      </c>
      <c r="BL278" s="18" t="s">
        <v>172</v>
      </c>
      <c r="BM278" s="231" t="s">
        <v>1630</v>
      </c>
    </row>
    <row r="279" s="1" customFormat="1">
      <c r="B279" s="39"/>
      <c r="C279" s="40"/>
      <c r="D279" s="233" t="s">
        <v>174</v>
      </c>
      <c r="E279" s="40"/>
      <c r="F279" s="234" t="s">
        <v>1629</v>
      </c>
      <c r="G279" s="40"/>
      <c r="H279" s="40"/>
      <c r="I279" s="146"/>
      <c r="J279" s="40"/>
      <c r="K279" s="40"/>
      <c r="L279" s="44"/>
      <c r="M279" s="235"/>
      <c r="N279" s="84"/>
      <c r="O279" s="84"/>
      <c r="P279" s="84"/>
      <c r="Q279" s="84"/>
      <c r="R279" s="84"/>
      <c r="S279" s="84"/>
      <c r="T279" s="85"/>
      <c r="AT279" s="18" t="s">
        <v>174</v>
      </c>
      <c r="AU279" s="18" t="s">
        <v>83</v>
      </c>
    </row>
    <row r="280" s="13" customFormat="1">
      <c r="B280" s="246"/>
      <c r="C280" s="247"/>
      <c r="D280" s="233" t="s">
        <v>176</v>
      </c>
      <c r="E280" s="248" t="s">
        <v>19</v>
      </c>
      <c r="F280" s="249" t="s">
        <v>1521</v>
      </c>
      <c r="G280" s="247"/>
      <c r="H280" s="250">
        <v>18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AT280" s="256" t="s">
        <v>176</v>
      </c>
      <c r="AU280" s="256" t="s">
        <v>83</v>
      </c>
      <c r="AV280" s="13" t="s">
        <v>85</v>
      </c>
      <c r="AW280" s="13" t="s">
        <v>37</v>
      </c>
      <c r="AX280" s="13" t="s">
        <v>76</v>
      </c>
      <c r="AY280" s="256" t="s">
        <v>165</v>
      </c>
    </row>
    <row r="281" s="14" customFormat="1">
      <c r="B281" s="257"/>
      <c r="C281" s="258"/>
      <c r="D281" s="233" t="s">
        <v>176</v>
      </c>
      <c r="E281" s="259" t="s">
        <v>19</v>
      </c>
      <c r="F281" s="260" t="s">
        <v>181</v>
      </c>
      <c r="G281" s="258"/>
      <c r="H281" s="261">
        <v>18</v>
      </c>
      <c r="I281" s="262"/>
      <c r="J281" s="258"/>
      <c r="K281" s="258"/>
      <c r="L281" s="263"/>
      <c r="M281" s="264"/>
      <c r="N281" s="265"/>
      <c r="O281" s="265"/>
      <c r="P281" s="265"/>
      <c r="Q281" s="265"/>
      <c r="R281" s="265"/>
      <c r="S281" s="265"/>
      <c r="T281" s="266"/>
      <c r="AT281" s="267" t="s">
        <v>176</v>
      </c>
      <c r="AU281" s="267" t="s">
        <v>83</v>
      </c>
      <c r="AV281" s="14" t="s">
        <v>172</v>
      </c>
      <c r="AW281" s="14" t="s">
        <v>37</v>
      </c>
      <c r="AX281" s="14" t="s">
        <v>83</v>
      </c>
      <c r="AY281" s="267" t="s">
        <v>165</v>
      </c>
    </row>
    <row r="282" s="1" customFormat="1" ht="16.5" customHeight="1">
      <c r="B282" s="39"/>
      <c r="C282" s="220" t="s">
        <v>619</v>
      </c>
      <c r="D282" s="220" t="s">
        <v>167</v>
      </c>
      <c r="E282" s="221" t="s">
        <v>1631</v>
      </c>
      <c r="F282" s="222" t="s">
        <v>1632</v>
      </c>
      <c r="G282" s="223" t="s">
        <v>324</v>
      </c>
      <c r="H282" s="224">
        <v>1</v>
      </c>
      <c r="I282" s="225"/>
      <c r="J282" s="226">
        <f>ROUND(I282*H282,2)</f>
        <v>0</v>
      </c>
      <c r="K282" s="222" t="s">
        <v>367</v>
      </c>
      <c r="L282" s="44"/>
      <c r="M282" s="227" t="s">
        <v>19</v>
      </c>
      <c r="N282" s="228" t="s">
        <v>47</v>
      </c>
      <c r="O282" s="84"/>
      <c r="P282" s="229">
        <f>O282*H282</f>
        <v>0</v>
      </c>
      <c r="Q282" s="229">
        <v>0</v>
      </c>
      <c r="R282" s="229">
        <f>Q282*H282</f>
        <v>0</v>
      </c>
      <c r="S282" s="229">
        <v>0</v>
      </c>
      <c r="T282" s="230">
        <f>S282*H282</f>
        <v>0</v>
      </c>
      <c r="AR282" s="231" t="s">
        <v>172</v>
      </c>
      <c r="AT282" s="231" t="s">
        <v>167</v>
      </c>
      <c r="AU282" s="231" t="s">
        <v>83</v>
      </c>
      <c r="AY282" s="18" t="s">
        <v>165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8" t="s">
        <v>83</v>
      </c>
      <c r="BK282" s="232">
        <f>ROUND(I282*H282,2)</f>
        <v>0</v>
      </c>
      <c r="BL282" s="18" t="s">
        <v>172</v>
      </c>
      <c r="BM282" s="231" t="s">
        <v>1633</v>
      </c>
    </row>
    <row r="283" s="1" customFormat="1">
      <c r="B283" s="39"/>
      <c r="C283" s="40"/>
      <c r="D283" s="233" t="s">
        <v>174</v>
      </c>
      <c r="E283" s="40"/>
      <c r="F283" s="234" t="s">
        <v>1634</v>
      </c>
      <c r="G283" s="40"/>
      <c r="H283" s="40"/>
      <c r="I283" s="146"/>
      <c r="J283" s="40"/>
      <c r="K283" s="40"/>
      <c r="L283" s="44"/>
      <c r="M283" s="235"/>
      <c r="N283" s="84"/>
      <c r="O283" s="84"/>
      <c r="P283" s="84"/>
      <c r="Q283" s="84"/>
      <c r="R283" s="84"/>
      <c r="S283" s="84"/>
      <c r="T283" s="85"/>
      <c r="AT283" s="18" t="s">
        <v>174</v>
      </c>
      <c r="AU283" s="18" t="s">
        <v>83</v>
      </c>
    </row>
    <row r="284" s="1" customFormat="1" ht="16.5" customHeight="1">
      <c r="B284" s="39"/>
      <c r="C284" s="220" t="s">
        <v>625</v>
      </c>
      <c r="D284" s="220" t="s">
        <v>167</v>
      </c>
      <c r="E284" s="221" t="s">
        <v>1635</v>
      </c>
      <c r="F284" s="222" t="s">
        <v>1636</v>
      </c>
      <c r="G284" s="223" t="s">
        <v>324</v>
      </c>
      <c r="H284" s="224">
        <v>19</v>
      </c>
      <c r="I284" s="225"/>
      <c r="J284" s="226">
        <f>ROUND(I284*H284,2)</f>
        <v>0</v>
      </c>
      <c r="K284" s="222" t="s">
        <v>367</v>
      </c>
      <c r="L284" s="44"/>
      <c r="M284" s="227" t="s">
        <v>19</v>
      </c>
      <c r="N284" s="228" t="s">
        <v>47</v>
      </c>
      <c r="O284" s="84"/>
      <c r="P284" s="229">
        <f>O284*H284</f>
        <v>0</v>
      </c>
      <c r="Q284" s="229">
        <v>0</v>
      </c>
      <c r="R284" s="229">
        <f>Q284*H284</f>
        <v>0</v>
      </c>
      <c r="S284" s="229">
        <v>0</v>
      </c>
      <c r="T284" s="230">
        <f>S284*H284</f>
        <v>0</v>
      </c>
      <c r="AR284" s="231" t="s">
        <v>172</v>
      </c>
      <c r="AT284" s="231" t="s">
        <v>167</v>
      </c>
      <c r="AU284" s="231" t="s">
        <v>83</v>
      </c>
      <c r="AY284" s="18" t="s">
        <v>165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8" t="s">
        <v>83</v>
      </c>
      <c r="BK284" s="232">
        <f>ROUND(I284*H284,2)</f>
        <v>0</v>
      </c>
      <c r="BL284" s="18" t="s">
        <v>172</v>
      </c>
      <c r="BM284" s="231" t="s">
        <v>1637</v>
      </c>
    </row>
    <row r="285" s="1" customFormat="1">
      <c r="B285" s="39"/>
      <c r="C285" s="40"/>
      <c r="D285" s="233" t="s">
        <v>174</v>
      </c>
      <c r="E285" s="40"/>
      <c r="F285" s="234" t="s">
        <v>1636</v>
      </c>
      <c r="G285" s="40"/>
      <c r="H285" s="40"/>
      <c r="I285" s="146"/>
      <c r="J285" s="40"/>
      <c r="K285" s="40"/>
      <c r="L285" s="44"/>
      <c r="M285" s="235"/>
      <c r="N285" s="84"/>
      <c r="O285" s="84"/>
      <c r="P285" s="84"/>
      <c r="Q285" s="84"/>
      <c r="R285" s="84"/>
      <c r="S285" s="84"/>
      <c r="T285" s="85"/>
      <c r="AT285" s="18" t="s">
        <v>174</v>
      </c>
      <c r="AU285" s="18" t="s">
        <v>83</v>
      </c>
    </row>
    <row r="286" s="13" customFormat="1">
      <c r="B286" s="246"/>
      <c r="C286" s="247"/>
      <c r="D286" s="233" t="s">
        <v>176</v>
      </c>
      <c r="E286" s="248" t="s">
        <v>19</v>
      </c>
      <c r="F286" s="249" t="s">
        <v>1638</v>
      </c>
      <c r="G286" s="247"/>
      <c r="H286" s="250">
        <v>19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AT286" s="256" t="s">
        <v>176</v>
      </c>
      <c r="AU286" s="256" t="s">
        <v>83</v>
      </c>
      <c r="AV286" s="13" t="s">
        <v>85</v>
      </c>
      <c r="AW286" s="13" t="s">
        <v>37</v>
      </c>
      <c r="AX286" s="13" t="s">
        <v>76</v>
      </c>
      <c r="AY286" s="256" t="s">
        <v>165</v>
      </c>
    </row>
    <row r="287" s="14" customFormat="1">
      <c r="B287" s="257"/>
      <c r="C287" s="258"/>
      <c r="D287" s="233" t="s">
        <v>176</v>
      </c>
      <c r="E287" s="259" t="s">
        <v>19</v>
      </c>
      <c r="F287" s="260" t="s">
        <v>181</v>
      </c>
      <c r="G287" s="258"/>
      <c r="H287" s="261">
        <v>19</v>
      </c>
      <c r="I287" s="262"/>
      <c r="J287" s="258"/>
      <c r="K287" s="258"/>
      <c r="L287" s="263"/>
      <c r="M287" s="264"/>
      <c r="N287" s="265"/>
      <c r="O287" s="265"/>
      <c r="P287" s="265"/>
      <c r="Q287" s="265"/>
      <c r="R287" s="265"/>
      <c r="S287" s="265"/>
      <c r="T287" s="266"/>
      <c r="AT287" s="267" t="s">
        <v>176</v>
      </c>
      <c r="AU287" s="267" t="s">
        <v>83</v>
      </c>
      <c r="AV287" s="14" t="s">
        <v>172</v>
      </c>
      <c r="AW287" s="14" t="s">
        <v>37</v>
      </c>
      <c r="AX287" s="14" t="s">
        <v>83</v>
      </c>
      <c r="AY287" s="267" t="s">
        <v>165</v>
      </c>
    </row>
    <row r="288" s="1" customFormat="1" ht="16.5" customHeight="1">
      <c r="B288" s="39"/>
      <c r="C288" s="220" t="s">
        <v>631</v>
      </c>
      <c r="D288" s="220" t="s">
        <v>167</v>
      </c>
      <c r="E288" s="221" t="s">
        <v>1639</v>
      </c>
      <c r="F288" s="222" t="s">
        <v>1640</v>
      </c>
      <c r="G288" s="223" t="s">
        <v>197</v>
      </c>
      <c r="H288" s="224">
        <v>304.80000000000001</v>
      </c>
      <c r="I288" s="225"/>
      <c r="J288" s="226">
        <f>ROUND(I288*H288,2)</f>
        <v>0</v>
      </c>
      <c r="K288" s="222" t="s">
        <v>367</v>
      </c>
      <c r="L288" s="44"/>
      <c r="M288" s="227" t="s">
        <v>19</v>
      </c>
      <c r="N288" s="228" t="s">
        <v>47</v>
      </c>
      <c r="O288" s="84"/>
      <c r="P288" s="229">
        <f>O288*H288</f>
        <v>0</v>
      </c>
      <c r="Q288" s="229">
        <v>0</v>
      </c>
      <c r="R288" s="229">
        <f>Q288*H288</f>
        <v>0</v>
      </c>
      <c r="S288" s="229">
        <v>0</v>
      </c>
      <c r="T288" s="230">
        <f>S288*H288</f>
        <v>0</v>
      </c>
      <c r="AR288" s="231" t="s">
        <v>172</v>
      </c>
      <c r="AT288" s="231" t="s">
        <v>167</v>
      </c>
      <c r="AU288" s="231" t="s">
        <v>83</v>
      </c>
      <c r="AY288" s="18" t="s">
        <v>165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8" t="s">
        <v>83</v>
      </c>
      <c r="BK288" s="232">
        <f>ROUND(I288*H288,2)</f>
        <v>0</v>
      </c>
      <c r="BL288" s="18" t="s">
        <v>172</v>
      </c>
      <c r="BM288" s="231" t="s">
        <v>1641</v>
      </c>
    </row>
    <row r="289" s="1" customFormat="1">
      <c r="B289" s="39"/>
      <c r="C289" s="40"/>
      <c r="D289" s="233" t="s">
        <v>174</v>
      </c>
      <c r="E289" s="40"/>
      <c r="F289" s="234" t="s">
        <v>1642</v>
      </c>
      <c r="G289" s="40"/>
      <c r="H289" s="40"/>
      <c r="I289" s="146"/>
      <c r="J289" s="40"/>
      <c r="K289" s="40"/>
      <c r="L289" s="44"/>
      <c r="M289" s="235"/>
      <c r="N289" s="84"/>
      <c r="O289" s="84"/>
      <c r="P289" s="84"/>
      <c r="Q289" s="84"/>
      <c r="R289" s="84"/>
      <c r="S289" s="84"/>
      <c r="T289" s="85"/>
      <c r="AT289" s="18" t="s">
        <v>174</v>
      </c>
      <c r="AU289" s="18" t="s">
        <v>83</v>
      </c>
    </row>
    <row r="290" s="1" customFormat="1" ht="16.5" customHeight="1">
      <c r="B290" s="39"/>
      <c r="C290" s="220" t="s">
        <v>637</v>
      </c>
      <c r="D290" s="220" t="s">
        <v>167</v>
      </c>
      <c r="E290" s="221" t="s">
        <v>1643</v>
      </c>
      <c r="F290" s="222" t="s">
        <v>1644</v>
      </c>
      <c r="G290" s="223" t="s">
        <v>324</v>
      </c>
      <c r="H290" s="224">
        <v>6</v>
      </c>
      <c r="I290" s="225"/>
      <c r="J290" s="226">
        <f>ROUND(I290*H290,2)</f>
        <v>0</v>
      </c>
      <c r="K290" s="222" t="s">
        <v>367</v>
      </c>
      <c r="L290" s="44"/>
      <c r="M290" s="227" t="s">
        <v>19</v>
      </c>
      <c r="N290" s="228" t="s">
        <v>47</v>
      </c>
      <c r="O290" s="84"/>
      <c r="P290" s="229">
        <f>O290*H290</f>
        <v>0</v>
      </c>
      <c r="Q290" s="229">
        <v>0</v>
      </c>
      <c r="R290" s="229">
        <f>Q290*H290</f>
        <v>0</v>
      </c>
      <c r="S290" s="229">
        <v>0</v>
      </c>
      <c r="T290" s="230">
        <f>S290*H290</f>
        <v>0</v>
      </c>
      <c r="AR290" s="231" t="s">
        <v>172</v>
      </c>
      <c r="AT290" s="231" t="s">
        <v>167</v>
      </c>
      <c r="AU290" s="231" t="s">
        <v>83</v>
      </c>
      <c r="AY290" s="18" t="s">
        <v>165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8" t="s">
        <v>83</v>
      </c>
      <c r="BK290" s="232">
        <f>ROUND(I290*H290,2)</f>
        <v>0</v>
      </c>
      <c r="BL290" s="18" t="s">
        <v>172</v>
      </c>
      <c r="BM290" s="231" t="s">
        <v>1645</v>
      </c>
    </row>
    <row r="291" s="1" customFormat="1">
      <c r="B291" s="39"/>
      <c r="C291" s="40"/>
      <c r="D291" s="233" t="s">
        <v>174</v>
      </c>
      <c r="E291" s="40"/>
      <c r="F291" s="234" t="s">
        <v>1644</v>
      </c>
      <c r="G291" s="40"/>
      <c r="H291" s="40"/>
      <c r="I291" s="146"/>
      <c r="J291" s="40"/>
      <c r="K291" s="40"/>
      <c r="L291" s="44"/>
      <c r="M291" s="235"/>
      <c r="N291" s="84"/>
      <c r="O291" s="84"/>
      <c r="P291" s="84"/>
      <c r="Q291" s="84"/>
      <c r="R291" s="84"/>
      <c r="S291" s="84"/>
      <c r="T291" s="85"/>
      <c r="AT291" s="18" t="s">
        <v>174</v>
      </c>
      <c r="AU291" s="18" t="s">
        <v>83</v>
      </c>
    </row>
    <row r="292" s="1" customFormat="1" ht="16.5" customHeight="1">
      <c r="B292" s="39"/>
      <c r="C292" s="220" t="s">
        <v>646</v>
      </c>
      <c r="D292" s="220" t="s">
        <v>167</v>
      </c>
      <c r="E292" s="221" t="s">
        <v>1646</v>
      </c>
      <c r="F292" s="222" t="s">
        <v>1647</v>
      </c>
      <c r="G292" s="223" t="s">
        <v>324</v>
      </c>
      <c r="H292" s="224">
        <v>4</v>
      </c>
      <c r="I292" s="225"/>
      <c r="J292" s="226">
        <f>ROUND(I292*H292,2)</f>
        <v>0</v>
      </c>
      <c r="K292" s="222" t="s">
        <v>367</v>
      </c>
      <c r="L292" s="44"/>
      <c r="M292" s="227" t="s">
        <v>19</v>
      </c>
      <c r="N292" s="228" t="s">
        <v>47</v>
      </c>
      <c r="O292" s="84"/>
      <c r="P292" s="229">
        <f>O292*H292</f>
        <v>0</v>
      </c>
      <c r="Q292" s="229">
        <v>0</v>
      </c>
      <c r="R292" s="229">
        <f>Q292*H292</f>
        <v>0</v>
      </c>
      <c r="S292" s="229">
        <v>0</v>
      </c>
      <c r="T292" s="230">
        <f>S292*H292</f>
        <v>0</v>
      </c>
      <c r="AR292" s="231" t="s">
        <v>172</v>
      </c>
      <c r="AT292" s="231" t="s">
        <v>167</v>
      </c>
      <c r="AU292" s="231" t="s">
        <v>83</v>
      </c>
      <c r="AY292" s="18" t="s">
        <v>165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8" t="s">
        <v>83</v>
      </c>
      <c r="BK292" s="232">
        <f>ROUND(I292*H292,2)</f>
        <v>0</v>
      </c>
      <c r="BL292" s="18" t="s">
        <v>172</v>
      </c>
      <c r="BM292" s="231" t="s">
        <v>1648</v>
      </c>
    </row>
    <row r="293" s="1" customFormat="1">
      <c r="B293" s="39"/>
      <c r="C293" s="40"/>
      <c r="D293" s="233" t="s">
        <v>174</v>
      </c>
      <c r="E293" s="40"/>
      <c r="F293" s="234" t="s">
        <v>1647</v>
      </c>
      <c r="G293" s="40"/>
      <c r="H293" s="40"/>
      <c r="I293" s="146"/>
      <c r="J293" s="40"/>
      <c r="K293" s="40"/>
      <c r="L293" s="44"/>
      <c r="M293" s="235"/>
      <c r="N293" s="84"/>
      <c r="O293" s="84"/>
      <c r="P293" s="84"/>
      <c r="Q293" s="84"/>
      <c r="R293" s="84"/>
      <c r="S293" s="84"/>
      <c r="T293" s="85"/>
      <c r="AT293" s="18" t="s">
        <v>174</v>
      </c>
      <c r="AU293" s="18" t="s">
        <v>83</v>
      </c>
    </row>
    <row r="294" s="1" customFormat="1" ht="16.5" customHeight="1">
      <c r="B294" s="39"/>
      <c r="C294" s="220" t="s">
        <v>964</v>
      </c>
      <c r="D294" s="220" t="s">
        <v>167</v>
      </c>
      <c r="E294" s="221" t="s">
        <v>1649</v>
      </c>
      <c r="F294" s="222" t="s">
        <v>1650</v>
      </c>
      <c r="G294" s="223" t="s">
        <v>324</v>
      </c>
      <c r="H294" s="224">
        <v>3</v>
      </c>
      <c r="I294" s="225"/>
      <c r="J294" s="226">
        <f>ROUND(I294*H294,2)</f>
        <v>0</v>
      </c>
      <c r="K294" s="222" t="s">
        <v>367</v>
      </c>
      <c r="L294" s="44"/>
      <c r="M294" s="227" t="s">
        <v>19</v>
      </c>
      <c r="N294" s="228" t="s">
        <v>47</v>
      </c>
      <c r="O294" s="84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AR294" s="231" t="s">
        <v>172</v>
      </c>
      <c r="AT294" s="231" t="s">
        <v>167</v>
      </c>
      <c r="AU294" s="231" t="s">
        <v>83</v>
      </c>
      <c r="AY294" s="18" t="s">
        <v>165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8" t="s">
        <v>83</v>
      </c>
      <c r="BK294" s="232">
        <f>ROUND(I294*H294,2)</f>
        <v>0</v>
      </c>
      <c r="BL294" s="18" t="s">
        <v>172</v>
      </c>
      <c r="BM294" s="231" t="s">
        <v>1651</v>
      </c>
    </row>
    <row r="295" s="1" customFormat="1">
      <c r="B295" s="39"/>
      <c r="C295" s="40"/>
      <c r="D295" s="233" t="s">
        <v>174</v>
      </c>
      <c r="E295" s="40"/>
      <c r="F295" s="234" t="s">
        <v>1652</v>
      </c>
      <c r="G295" s="40"/>
      <c r="H295" s="40"/>
      <c r="I295" s="146"/>
      <c r="J295" s="40"/>
      <c r="K295" s="40"/>
      <c r="L295" s="44"/>
      <c r="M295" s="235"/>
      <c r="N295" s="84"/>
      <c r="O295" s="84"/>
      <c r="P295" s="84"/>
      <c r="Q295" s="84"/>
      <c r="R295" s="84"/>
      <c r="S295" s="84"/>
      <c r="T295" s="85"/>
      <c r="AT295" s="18" t="s">
        <v>174</v>
      </c>
      <c r="AU295" s="18" t="s">
        <v>83</v>
      </c>
    </row>
    <row r="296" s="1" customFormat="1" ht="16.5" customHeight="1">
      <c r="B296" s="39"/>
      <c r="C296" s="220" t="s">
        <v>1366</v>
      </c>
      <c r="D296" s="220" t="s">
        <v>167</v>
      </c>
      <c r="E296" s="221" t="s">
        <v>1653</v>
      </c>
      <c r="F296" s="222" t="s">
        <v>1654</v>
      </c>
      <c r="G296" s="223" t="s">
        <v>324</v>
      </c>
      <c r="H296" s="224">
        <v>1</v>
      </c>
      <c r="I296" s="225"/>
      <c r="J296" s="226">
        <f>ROUND(I296*H296,2)</f>
        <v>0</v>
      </c>
      <c r="K296" s="222" t="s">
        <v>367</v>
      </c>
      <c r="L296" s="44"/>
      <c r="M296" s="227" t="s">
        <v>19</v>
      </c>
      <c r="N296" s="228" t="s">
        <v>47</v>
      </c>
      <c r="O296" s="84"/>
      <c r="P296" s="229">
        <f>O296*H296</f>
        <v>0</v>
      </c>
      <c r="Q296" s="229">
        <v>0</v>
      </c>
      <c r="R296" s="229">
        <f>Q296*H296</f>
        <v>0</v>
      </c>
      <c r="S296" s="229">
        <v>0</v>
      </c>
      <c r="T296" s="230">
        <f>S296*H296</f>
        <v>0</v>
      </c>
      <c r="AR296" s="231" t="s">
        <v>172</v>
      </c>
      <c r="AT296" s="231" t="s">
        <v>167</v>
      </c>
      <c r="AU296" s="231" t="s">
        <v>83</v>
      </c>
      <c r="AY296" s="18" t="s">
        <v>165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8" t="s">
        <v>83</v>
      </c>
      <c r="BK296" s="232">
        <f>ROUND(I296*H296,2)</f>
        <v>0</v>
      </c>
      <c r="BL296" s="18" t="s">
        <v>172</v>
      </c>
      <c r="BM296" s="231" t="s">
        <v>1655</v>
      </c>
    </row>
    <row r="297" s="1" customFormat="1">
      <c r="B297" s="39"/>
      <c r="C297" s="40"/>
      <c r="D297" s="233" t="s">
        <v>174</v>
      </c>
      <c r="E297" s="40"/>
      <c r="F297" s="234" t="s">
        <v>1654</v>
      </c>
      <c r="G297" s="40"/>
      <c r="H297" s="40"/>
      <c r="I297" s="146"/>
      <c r="J297" s="40"/>
      <c r="K297" s="40"/>
      <c r="L297" s="44"/>
      <c r="M297" s="235"/>
      <c r="N297" s="84"/>
      <c r="O297" s="84"/>
      <c r="P297" s="84"/>
      <c r="Q297" s="84"/>
      <c r="R297" s="84"/>
      <c r="S297" s="84"/>
      <c r="T297" s="85"/>
      <c r="AT297" s="18" t="s">
        <v>174</v>
      </c>
      <c r="AU297" s="18" t="s">
        <v>83</v>
      </c>
    </row>
    <row r="298" s="1" customFormat="1" ht="16.5" customHeight="1">
      <c r="B298" s="39"/>
      <c r="C298" s="220" t="s">
        <v>1370</v>
      </c>
      <c r="D298" s="220" t="s">
        <v>167</v>
      </c>
      <c r="E298" s="221" t="s">
        <v>1656</v>
      </c>
      <c r="F298" s="222" t="s">
        <v>1657</v>
      </c>
      <c r="G298" s="223" t="s">
        <v>324</v>
      </c>
      <c r="H298" s="224">
        <v>4</v>
      </c>
      <c r="I298" s="225"/>
      <c r="J298" s="226">
        <f>ROUND(I298*H298,2)</f>
        <v>0</v>
      </c>
      <c r="K298" s="222" t="s">
        <v>367</v>
      </c>
      <c r="L298" s="44"/>
      <c r="M298" s="227" t="s">
        <v>19</v>
      </c>
      <c r="N298" s="228" t="s">
        <v>47</v>
      </c>
      <c r="O298" s="84"/>
      <c r="P298" s="229">
        <f>O298*H298</f>
        <v>0</v>
      </c>
      <c r="Q298" s="229">
        <v>0</v>
      </c>
      <c r="R298" s="229">
        <f>Q298*H298</f>
        <v>0</v>
      </c>
      <c r="S298" s="229">
        <v>0</v>
      </c>
      <c r="T298" s="230">
        <f>S298*H298</f>
        <v>0</v>
      </c>
      <c r="AR298" s="231" t="s">
        <v>172</v>
      </c>
      <c r="AT298" s="231" t="s">
        <v>167</v>
      </c>
      <c r="AU298" s="231" t="s">
        <v>83</v>
      </c>
      <c r="AY298" s="18" t="s">
        <v>165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8" t="s">
        <v>83</v>
      </c>
      <c r="BK298" s="232">
        <f>ROUND(I298*H298,2)</f>
        <v>0</v>
      </c>
      <c r="BL298" s="18" t="s">
        <v>172</v>
      </c>
      <c r="BM298" s="231" t="s">
        <v>1658</v>
      </c>
    </row>
    <row r="299" s="1" customFormat="1">
      <c r="B299" s="39"/>
      <c r="C299" s="40"/>
      <c r="D299" s="233" t="s">
        <v>174</v>
      </c>
      <c r="E299" s="40"/>
      <c r="F299" s="234" t="s">
        <v>1657</v>
      </c>
      <c r="G299" s="40"/>
      <c r="H299" s="40"/>
      <c r="I299" s="146"/>
      <c r="J299" s="40"/>
      <c r="K299" s="40"/>
      <c r="L299" s="44"/>
      <c r="M299" s="235"/>
      <c r="N299" s="84"/>
      <c r="O299" s="84"/>
      <c r="P299" s="84"/>
      <c r="Q299" s="84"/>
      <c r="R299" s="84"/>
      <c r="S299" s="84"/>
      <c r="T299" s="85"/>
      <c r="AT299" s="18" t="s">
        <v>174</v>
      </c>
      <c r="AU299" s="18" t="s">
        <v>83</v>
      </c>
    </row>
    <row r="300" s="1" customFormat="1" ht="16.5" customHeight="1">
      <c r="B300" s="39"/>
      <c r="C300" s="220" t="s">
        <v>1373</v>
      </c>
      <c r="D300" s="220" t="s">
        <v>167</v>
      </c>
      <c r="E300" s="221" t="s">
        <v>1659</v>
      </c>
      <c r="F300" s="222" t="s">
        <v>1660</v>
      </c>
      <c r="G300" s="223" t="s">
        <v>324</v>
      </c>
      <c r="H300" s="224">
        <v>3</v>
      </c>
      <c r="I300" s="225"/>
      <c r="J300" s="226">
        <f>ROUND(I300*H300,2)</f>
        <v>0</v>
      </c>
      <c r="K300" s="222" t="s">
        <v>367</v>
      </c>
      <c r="L300" s="44"/>
      <c r="M300" s="227" t="s">
        <v>19</v>
      </c>
      <c r="N300" s="228" t="s">
        <v>47</v>
      </c>
      <c r="O300" s="84"/>
      <c r="P300" s="229">
        <f>O300*H300</f>
        <v>0</v>
      </c>
      <c r="Q300" s="229">
        <v>0</v>
      </c>
      <c r="R300" s="229">
        <f>Q300*H300</f>
        <v>0</v>
      </c>
      <c r="S300" s="229">
        <v>0</v>
      </c>
      <c r="T300" s="230">
        <f>S300*H300</f>
        <v>0</v>
      </c>
      <c r="AR300" s="231" t="s">
        <v>172</v>
      </c>
      <c r="AT300" s="231" t="s">
        <v>167</v>
      </c>
      <c r="AU300" s="231" t="s">
        <v>83</v>
      </c>
      <c r="AY300" s="18" t="s">
        <v>165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8" t="s">
        <v>83</v>
      </c>
      <c r="BK300" s="232">
        <f>ROUND(I300*H300,2)</f>
        <v>0</v>
      </c>
      <c r="BL300" s="18" t="s">
        <v>172</v>
      </c>
      <c r="BM300" s="231" t="s">
        <v>1661</v>
      </c>
    </row>
    <row r="301" s="1" customFormat="1">
      <c r="B301" s="39"/>
      <c r="C301" s="40"/>
      <c r="D301" s="233" t="s">
        <v>174</v>
      </c>
      <c r="E301" s="40"/>
      <c r="F301" s="234" t="s">
        <v>1660</v>
      </c>
      <c r="G301" s="40"/>
      <c r="H301" s="40"/>
      <c r="I301" s="146"/>
      <c r="J301" s="40"/>
      <c r="K301" s="40"/>
      <c r="L301" s="44"/>
      <c r="M301" s="235"/>
      <c r="N301" s="84"/>
      <c r="O301" s="84"/>
      <c r="P301" s="84"/>
      <c r="Q301" s="84"/>
      <c r="R301" s="84"/>
      <c r="S301" s="84"/>
      <c r="T301" s="85"/>
      <c r="AT301" s="18" t="s">
        <v>174</v>
      </c>
      <c r="AU301" s="18" t="s">
        <v>83</v>
      </c>
    </row>
    <row r="302" s="1" customFormat="1" ht="16.5" customHeight="1">
      <c r="B302" s="39"/>
      <c r="C302" s="220" t="s">
        <v>1376</v>
      </c>
      <c r="D302" s="220" t="s">
        <v>167</v>
      </c>
      <c r="E302" s="221" t="s">
        <v>1662</v>
      </c>
      <c r="F302" s="222" t="s">
        <v>1663</v>
      </c>
      <c r="G302" s="223" t="s">
        <v>324</v>
      </c>
      <c r="H302" s="224">
        <v>1</v>
      </c>
      <c r="I302" s="225"/>
      <c r="J302" s="226">
        <f>ROUND(I302*H302,2)</f>
        <v>0</v>
      </c>
      <c r="K302" s="222" t="s">
        <v>367</v>
      </c>
      <c r="L302" s="44"/>
      <c r="M302" s="227" t="s">
        <v>19</v>
      </c>
      <c r="N302" s="228" t="s">
        <v>47</v>
      </c>
      <c r="O302" s="84"/>
      <c r="P302" s="229">
        <f>O302*H302</f>
        <v>0</v>
      </c>
      <c r="Q302" s="229">
        <v>0</v>
      </c>
      <c r="R302" s="229">
        <f>Q302*H302</f>
        <v>0</v>
      </c>
      <c r="S302" s="229">
        <v>0</v>
      </c>
      <c r="T302" s="230">
        <f>S302*H302</f>
        <v>0</v>
      </c>
      <c r="AR302" s="231" t="s">
        <v>172</v>
      </c>
      <c r="AT302" s="231" t="s">
        <v>167</v>
      </c>
      <c r="AU302" s="231" t="s">
        <v>83</v>
      </c>
      <c r="AY302" s="18" t="s">
        <v>165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8" t="s">
        <v>83</v>
      </c>
      <c r="BK302" s="232">
        <f>ROUND(I302*H302,2)</f>
        <v>0</v>
      </c>
      <c r="BL302" s="18" t="s">
        <v>172</v>
      </c>
      <c r="BM302" s="231" t="s">
        <v>1664</v>
      </c>
    </row>
    <row r="303" s="1" customFormat="1">
      <c r="B303" s="39"/>
      <c r="C303" s="40"/>
      <c r="D303" s="233" t="s">
        <v>174</v>
      </c>
      <c r="E303" s="40"/>
      <c r="F303" s="234" t="s">
        <v>1663</v>
      </c>
      <c r="G303" s="40"/>
      <c r="H303" s="40"/>
      <c r="I303" s="146"/>
      <c r="J303" s="40"/>
      <c r="K303" s="40"/>
      <c r="L303" s="44"/>
      <c r="M303" s="235"/>
      <c r="N303" s="84"/>
      <c r="O303" s="84"/>
      <c r="P303" s="84"/>
      <c r="Q303" s="84"/>
      <c r="R303" s="84"/>
      <c r="S303" s="84"/>
      <c r="T303" s="85"/>
      <c r="AT303" s="18" t="s">
        <v>174</v>
      </c>
      <c r="AU303" s="18" t="s">
        <v>83</v>
      </c>
    </row>
    <row r="304" s="1" customFormat="1" ht="16.5" customHeight="1">
      <c r="B304" s="39"/>
      <c r="C304" s="220" t="s">
        <v>1379</v>
      </c>
      <c r="D304" s="220" t="s">
        <v>167</v>
      </c>
      <c r="E304" s="221" t="s">
        <v>1665</v>
      </c>
      <c r="F304" s="222" t="s">
        <v>1666</v>
      </c>
      <c r="G304" s="223" t="s">
        <v>324</v>
      </c>
      <c r="H304" s="224">
        <v>1</v>
      </c>
      <c r="I304" s="225"/>
      <c r="J304" s="226">
        <f>ROUND(I304*H304,2)</f>
        <v>0</v>
      </c>
      <c r="K304" s="222" t="s">
        <v>367</v>
      </c>
      <c r="L304" s="44"/>
      <c r="M304" s="227" t="s">
        <v>19</v>
      </c>
      <c r="N304" s="228" t="s">
        <v>47</v>
      </c>
      <c r="O304" s="84"/>
      <c r="P304" s="229">
        <f>O304*H304</f>
        <v>0</v>
      </c>
      <c r="Q304" s="229">
        <v>0</v>
      </c>
      <c r="R304" s="229">
        <f>Q304*H304</f>
        <v>0</v>
      </c>
      <c r="S304" s="229">
        <v>0</v>
      </c>
      <c r="T304" s="230">
        <f>S304*H304</f>
        <v>0</v>
      </c>
      <c r="AR304" s="231" t="s">
        <v>172</v>
      </c>
      <c r="AT304" s="231" t="s">
        <v>167</v>
      </c>
      <c r="AU304" s="231" t="s">
        <v>83</v>
      </c>
      <c r="AY304" s="18" t="s">
        <v>165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8" t="s">
        <v>83</v>
      </c>
      <c r="BK304" s="232">
        <f>ROUND(I304*H304,2)</f>
        <v>0</v>
      </c>
      <c r="BL304" s="18" t="s">
        <v>172</v>
      </c>
      <c r="BM304" s="231" t="s">
        <v>1667</v>
      </c>
    </row>
    <row r="305" s="1" customFormat="1">
      <c r="B305" s="39"/>
      <c r="C305" s="40"/>
      <c r="D305" s="233" t="s">
        <v>174</v>
      </c>
      <c r="E305" s="40"/>
      <c r="F305" s="234" t="s">
        <v>1666</v>
      </c>
      <c r="G305" s="40"/>
      <c r="H305" s="40"/>
      <c r="I305" s="146"/>
      <c r="J305" s="40"/>
      <c r="K305" s="40"/>
      <c r="L305" s="44"/>
      <c r="M305" s="235"/>
      <c r="N305" s="84"/>
      <c r="O305" s="84"/>
      <c r="P305" s="84"/>
      <c r="Q305" s="84"/>
      <c r="R305" s="84"/>
      <c r="S305" s="84"/>
      <c r="T305" s="85"/>
      <c r="AT305" s="18" t="s">
        <v>174</v>
      </c>
      <c r="AU305" s="18" t="s">
        <v>83</v>
      </c>
    </row>
    <row r="306" s="1" customFormat="1" ht="16.5" customHeight="1">
      <c r="B306" s="39"/>
      <c r="C306" s="220" t="s">
        <v>1668</v>
      </c>
      <c r="D306" s="220" t="s">
        <v>167</v>
      </c>
      <c r="E306" s="221" t="s">
        <v>1669</v>
      </c>
      <c r="F306" s="222" t="s">
        <v>1670</v>
      </c>
      <c r="G306" s="223" t="s">
        <v>324</v>
      </c>
      <c r="H306" s="224">
        <v>2</v>
      </c>
      <c r="I306" s="225"/>
      <c r="J306" s="226">
        <f>ROUND(I306*H306,2)</f>
        <v>0</v>
      </c>
      <c r="K306" s="222" t="s">
        <v>367</v>
      </c>
      <c r="L306" s="44"/>
      <c r="M306" s="227" t="s">
        <v>19</v>
      </c>
      <c r="N306" s="228" t="s">
        <v>47</v>
      </c>
      <c r="O306" s="84"/>
      <c r="P306" s="229">
        <f>O306*H306</f>
        <v>0</v>
      </c>
      <c r="Q306" s="229">
        <v>0</v>
      </c>
      <c r="R306" s="229">
        <f>Q306*H306</f>
        <v>0</v>
      </c>
      <c r="S306" s="229">
        <v>0</v>
      </c>
      <c r="T306" s="230">
        <f>S306*H306</f>
        <v>0</v>
      </c>
      <c r="AR306" s="231" t="s">
        <v>172</v>
      </c>
      <c r="AT306" s="231" t="s">
        <v>167</v>
      </c>
      <c r="AU306" s="231" t="s">
        <v>83</v>
      </c>
      <c r="AY306" s="18" t="s">
        <v>165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8" t="s">
        <v>83</v>
      </c>
      <c r="BK306" s="232">
        <f>ROUND(I306*H306,2)</f>
        <v>0</v>
      </c>
      <c r="BL306" s="18" t="s">
        <v>172</v>
      </c>
      <c r="BM306" s="231" t="s">
        <v>1671</v>
      </c>
    </row>
    <row r="307" s="1" customFormat="1">
      <c r="B307" s="39"/>
      <c r="C307" s="40"/>
      <c r="D307" s="233" t="s">
        <v>174</v>
      </c>
      <c r="E307" s="40"/>
      <c r="F307" s="234" t="s">
        <v>1670</v>
      </c>
      <c r="G307" s="40"/>
      <c r="H307" s="40"/>
      <c r="I307" s="146"/>
      <c r="J307" s="40"/>
      <c r="K307" s="40"/>
      <c r="L307" s="44"/>
      <c r="M307" s="235"/>
      <c r="N307" s="84"/>
      <c r="O307" s="84"/>
      <c r="P307" s="84"/>
      <c r="Q307" s="84"/>
      <c r="R307" s="84"/>
      <c r="S307" s="84"/>
      <c r="T307" s="85"/>
      <c r="AT307" s="18" t="s">
        <v>174</v>
      </c>
      <c r="AU307" s="18" t="s">
        <v>83</v>
      </c>
    </row>
    <row r="308" s="1" customFormat="1" ht="16.5" customHeight="1">
      <c r="B308" s="39"/>
      <c r="C308" s="220" t="s">
        <v>1672</v>
      </c>
      <c r="D308" s="220" t="s">
        <v>167</v>
      </c>
      <c r="E308" s="221" t="s">
        <v>1673</v>
      </c>
      <c r="F308" s="222" t="s">
        <v>1674</v>
      </c>
      <c r="G308" s="223" t="s">
        <v>324</v>
      </c>
      <c r="H308" s="224">
        <v>1</v>
      </c>
      <c r="I308" s="225"/>
      <c r="J308" s="226">
        <f>ROUND(I308*H308,2)</f>
        <v>0</v>
      </c>
      <c r="K308" s="222" t="s">
        <v>367</v>
      </c>
      <c r="L308" s="44"/>
      <c r="M308" s="227" t="s">
        <v>19</v>
      </c>
      <c r="N308" s="228" t="s">
        <v>47</v>
      </c>
      <c r="O308" s="84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AR308" s="231" t="s">
        <v>172</v>
      </c>
      <c r="AT308" s="231" t="s">
        <v>167</v>
      </c>
      <c r="AU308" s="231" t="s">
        <v>83</v>
      </c>
      <c r="AY308" s="18" t="s">
        <v>165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8" t="s">
        <v>83</v>
      </c>
      <c r="BK308" s="232">
        <f>ROUND(I308*H308,2)</f>
        <v>0</v>
      </c>
      <c r="BL308" s="18" t="s">
        <v>172</v>
      </c>
      <c r="BM308" s="231" t="s">
        <v>1675</v>
      </c>
    </row>
    <row r="309" s="1" customFormat="1">
      <c r="B309" s="39"/>
      <c r="C309" s="40"/>
      <c r="D309" s="233" t="s">
        <v>174</v>
      </c>
      <c r="E309" s="40"/>
      <c r="F309" s="234" t="s">
        <v>1674</v>
      </c>
      <c r="G309" s="40"/>
      <c r="H309" s="40"/>
      <c r="I309" s="146"/>
      <c r="J309" s="40"/>
      <c r="K309" s="40"/>
      <c r="L309" s="44"/>
      <c r="M309" s="235"/>
      <c r="N309" s="84"/>
      <c r="O309" s="84"/>
      <c r="P309" s="84"/>
      <c r="Q309" s="84"/>
      <c r="R309" s="84"/>
      <c r="S309" s="84"/>
      <c r="T309" s="85"/>
      <c r="AT309" s="18" t="s">
        <v>174</v>
      </c>
      <c r="AU309" s="18" t="s">
        <v>83</v>
      </c>
    </row>
    <row r="310" s="1" customFormat="1" ht="16.5" customHeight="1">
      <c r="B310" s="39"/>
      <c r="C310" s="220" t="s">
        <v>1676</v>
      </c>
      <c r="D310" s="220" t="s">
        <v>167</v>
      </c>
      <c r="E310" s="221" t="s">
        <v>1677</v>
      </c>
      <c r="F310" s="222" t="s">
        <v>1678</v>
      </c>
      <c r="G310" s="223" t="s">
        <v>324</v>
      </c>
      <c r="H310" s="224">
        <v>4</v>
      </c>
      <c r="I310" s="225"/>
      <c r="J310" s="226">
        <f>ROUND(I310*H310,2)</f>
        <v>0</v>
      </c>
      <c r="K310" s="222" t="s">
        <v>367</v>
      </c>
      <c r="L310" s="44"/>
      <c r="M310" s="227" t="s">
        <v>19</v>
      </c>
      <c r="N310" s="228" t="s">
        <v>47</v>
      </c>
      <c r="O310" s="84"/>
      <c r="P310" s="229">
        <f>O310*H310</f>
        <v>0</v>
      </c>
      <c r="Q310" s="229">
        <v>0</v>
      </c>
      <c r="R310" s="229">
        <f>Q310*H310</f>
        <v>0</v>
      </c>
      <c r="S310" s="229">
        <v>0</v>
      </c>
      <c r="T310" s="230">
        <f>S310*H310</f>
        <v>0</v>
      </c>
      <c r="AR310" s="231" t="s">
        <v>172</v>
      </c>
      <c r="AT310" s="231" t="s">
        <v>167</v>
      </c>
      <c r="AU310" s="231" t="s">
        <v>83</v>
      </c>
      <c r="AY310" s="18" t="s">
        <v>165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8" t="s">
        <v>83</v>
      </c>
      <c r="BK310" s="232">
        <f>ROUND(I310*H310,2)</f>
        <v>0</v>
      </c>
      <c r="BL310" s="18" t="s">
        <v>172</v>
      </c>
      <c r="BM310" s="231" t="s">
        <v>1679</v>
      </c>
    </row>
    <row r="311" s="1" customFormat="1">
      <c r="B311" s="39"/>
      <c r="C311" s="40"/>
      <c r="D311" s="233" t="s">
        <v>174</v>
      </c>
      <c r="E311" s="40"/>
      <c r="F311" s="234" t="s">
        <v>1678</v>
      </c>
      <c r="G311" s="40"/>
      <c r="H311" s="40"/>
      <c r="I311" s="146"/>
      <c r="J311" s="40"/>
      <c r="K311" s="40"/>
      <c r="L311" s="44"/>
      <c r="M311" s="235"/>
      <c r="N311" s="84"/>
      <c r="O311" s="84"/>
      <c r="P311" s="84"/>
      <c r="Q311" s="84"/>
      <c r="R311" s="84"/>
      <c r="S311" s="84"/>
      <c r="T311" s="85"/>
      <c r="AT311" s="18" t="s">
        <v>174</v>
      </c>
      <c r="AU311" s="18" t="s">
        <v>83</v>
      </c>
    </row>
    <row r="312" s="1" customFormat="1" ht="16.5" customHeight="1">
      <c r="B312" s="39"/>
      <c r="C312" s="220" t="s">
        <v>1680</v>
      </c>
      <c r="D312" s="220" t="s">
        <v>167</v>
      </c>
      <c r="E312" s="221" t="s">
        <v>1681</v>
      </c>
      <c r="F312" s="222" t="s">
        <v>1682</v>
      </c>
      <c r="G312" s="223" t="s">
        <v>324</v>
      </c>
      <c r="H312" s="224">
        <v>8</v>
      </c>
      <c r="I312" s="225"/>
      <c r="J312" s="226">
        <f>ROUND(I312*H312,2)</f>
        <v>0</v>
      </c>
      <c r="K312" s="222" t="s">
        <v>367</v>
      </c>
      <c r="L312" s="44"/>
      <c r="M312" s="227" t="s">
        <v>19</v>
      </c>
      <c r="N312" s="228" t="s">
        <v>47</v>
      </c>
      <c r="O312" s="84"/>
      <c r="P312" s="229">
        <f>O312*H312</f>
        <v>0</v>
      </c>
      <c r="Q312" s="229">
        <v>0</v>
      </c>
      <c r="R312" s="229">
        <f>Q312*H312</f>
        <v>0</v>
      </c>
      <c r="S312" s="229">
        <v>0</v>
      </c>
      <c r="T312" s="230">
        <f>S312*H312</f>
        <v>0</v>
      </c>
      <c r="AR312" s="231" t="s">
        <v>172</v>
      </c>
      <c r="AT312" s="231" t="s">
        <v>167</v>
      </c>
      <c r="AU312" s="231" t="s">
        <v>83</v>
      </c>
      <c r="AY312" s="18" t="s">
        <v>165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8" t="s">
        <v>83</v>
      </c>
      <c r="BK312" s="232">
        <f>ROUND(I312*H312,2)</f>
        <v>0</v>
      </c>
      <c r="BL312" s="18" t="s">
        <v>172</v>
      </c>
      <c r="BM312" s="231" t="s">
        <v>1683</v>
      </c>
    </row>
    <row r="313" s="1" customFormat="1">
      <c r="B313" s="39"/>
      <c r="C313" s="40"/>
      <c r="D313" s="233" t="s">
        <v>174</v>
      </c>
      <c r="E313" s="40"/>
      <c r="F313" s="234" t="s">
        <v>1684</v>
      </c>
      <c r="G313" s="40"/>
      <c r="H313" s="40"/>
      <c r="I313" s="146"/>
      <c r="J313" s="40"/>
      <c r="K313" s="40"/>
      <c r="L313" s="44"/>
      <c r="M313" s="235"/>
      <c r="N313" s="84"/>
      <c r="O313" s="84"/>
      <c r="P313" s="84"/>
      <c r="Q313" s="84"/>
      <c r="R313" s="84"/>
      <c r="S313" s="84"/>
      <c r="T313" s="85"/>
      <c r="AT313" s="18" t="s">
        <v>174</v>
      </c>
      <c r="AU313" s="18" t="s">
        <v>83</v>
      </c>
    </row>
    <row r="314" s="13" customFormat="1">
      <c r="B314" s="246"/>
      <c r="C314" s="247"/>
      <c r="D314" s="233" t="s">
        <v>176</v>
      </c>
      <c r="E314" s="248" t="s">
        <v>19</v>
      </c>
      <c r="F314" s="249" t="s">
        <v>1421</v>
      </c>
      <c r="G314" s="247"/>
      <c r="H314" s="250">
        <v>8</v>
      </c>
      <c r="I314" s="251"/>
      <c r="J314" s="247"/>
      <c r="K314" s="247"/>
      <c r="L314" s="252"/>
      <c r="M314" s="253"/>
      <c r="N314" s="254"/>
      <c r="O314" s="254"/>
      <c r="P314" s="254"/>
      <c r="Q314" s="254"/>
      <c r="R314" s="254"/>
      <c r="S314" s="254"/>
      <c r="T314" s="255"/>
      <c r="AT314" s="256" t="s">
        <v>176</v>
      </c>
      <c r="AU314" s="256" t="s">
        <v>83</v>
      </c>
      <c r="AV314" s="13" t="s">
        <v>85</v>
      </c>
      <c r="AW314" s="13" t="s">
        <v>37</v>
      </c>
      <c r="AX314" s="13" t="s">
        <v>76</v>
      </c>
      <c r="AY314" s="256" t="s">
        <v>165</v>
      </c>
    </row>
    <row r="315" s="14" customFormat="1">
      <c r="B315" s="257"/>
      <c r="C315" s="258"/>
      <c r="D315" s="233" t="s">
        <v>176</v>
      </c>
      <c r="E315" s="259" t="s">
        <v>19</v>
      </c>
      <c r="F315" s="260" t="s">
        <v>181</v>
      </c>
      <c r="G315" s="258"/>
      <c r="H315" s="261">
        <v>8</v>
      </c>
      <c r="I315" s="262"/>
      <c r="J315" s="258"/>
      <c r="K315" s="258"/>
      <c r="L315" s="263"/>
      <c r="M315" s="264"/>
      <c r="N315" s="265"/>
      <c r="O315" s="265"/>
      <c r="P315" s="265"/>
      <c r="Q315" s="265"/>
      <c r="R315" s="265"/>
      <c r="S315" s="265"/>
      <c r="T315" s="266"/>
      <c r="AT315" s="267" t="s">
        <v>176</v>
      </c>
      <c r="AU315" s="267" t="s">
        <v>83</v>
      </c>
      <c r="AV315" s="14" t="s">
        <v>172</v>
      </c>
      <c r="AW315" s="14" t="s">
        <v>37</v>
      </c>
      <c r="AX315" s="14" t="s">
        <v>83</v>
      </c>
      <c r="AY315" s="267" t="s">
        <v>165</v>
      </c>
    </row>
    <row r="316" s="1" customFormat="1" ht="16.5" customHeight="1">
      <c r="B316" s="39"/>
      <c r="C316" s="220" t="s">
        <v>1685</v>
      </c>
      <c r="D316" s="220" t="s">
        <v>167</v>
      </c>
      <c r="E316" s="221" t="s">
        <v>1686</v>
      </c>
      <c r="F316" s="222" t="s">
        <v>1687</v>
      </c>
      <c r="G316" s="223" t="s">
        <v>324</v>
      </c>
      <c r="H316" s="224">
        <v>16</v>
      </c>
      <c r="I316" s="225"/>
      <c r="J316" s="226">
        <f>ROUND(I316*H316,2)</f>
        <v>0</v>
      </c>
      <c r="K316" s="222" t="s">
        <v>367</v>
      </c>
      <c r="L316" s="44"/>
      <c r="M316" s="227" t="s">
        <v>19</v>
      </c>
      <c r="N316" s="228" t="s">
        <v>47</v>
      </c>
      <c r="O316" s="84"/>
      <c r="P316" s="229">
        <f>O316*H316</f>
        <v>0</v>
      </c>
      <c r="Q316" s="229">
        <v>0</v>
      </c>
      <c r="R316" s="229">
        <f>Q316*H316</f>
        <v>0</v>
      </c>
      <c r="S316" s="229">
        <v>0</v>
      </c>
      <c r="T316" s="230">
        <f>S316*H316</f>
        <v>0</v>
      </c>
      <c r="AR316" s="231" t="s">
        <v>172</v>
      </c>
      <c r="AT316" s="231" t="s">
        <v>167</v>
      </c>
      <c r="AU316" s="231" t="s">
        <v>83</v>
      </c>
      <c r="AY316" s="18" t="s">
        <v>165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8" t="s">
        <v>83</v>
      </c>
      <c r="BK316" s="232">
        <f>ROUND(I316*H316,2)</f>
        <v>0</v>
      </c>
      <c r="BL316" s="18" t="s">
        <v>172</v>
      </c>
      <c r="BM316" s="231" t="s">
        <v>1688</v>
      </c>
    </row>
    <row r="317" s="1" customFormat="1">
      <c r="B317" s="39"/>
      <c r="C317" s="40"/>
      <c r="D317" s="233" t="s">
        <v>174</v>
      </c>
      <c r="E317" s="40"/>
      <c r="F317" s="234" t="s">
        <v>1687</v>
      </c>
      <c r="G317" s="40"/>
      <c r="H317" s="40"/>
      <c r="I317" s="146"/>
      <c r="J317" s="40"/>
      <c r="K317" s="40"/>
      <c r="L317" s="44"/>
      <c r="M317" s="235"/>
      <c r="N317" s="84"/>
      <c r="O317" s="84"/>
      <c r="P317" s="84"/>
      <c r="Q317" s="84"/>
      <c r="R317" s="84"/>
      <c r="S317" s="84"/>
      <c r="T317" s="85"/>
      <c r="AT317" s="18" t="s">
        <v>174</v>
      </c>
      <c r="AU317" s="18" t="s">
        <v>83</v>
      </c>
    </row>
    <row r="318" s="13" customFormat="1">
      <c r="B318" s="246"/>
      <c r="C318" s="247"/>
      <c r="D318" s="233" t="s">
        <v>176</v>
      </c>
      <c r="E318" s="248" t="s">
        <v>19</v>
      </c>
      <c r="F318" s="249" t="s">
        <v>1616</v>
      </c>
      <c r="G318" s="247"/>
      <c r="H318" s="250">
        <v>16</v>
      </c>
      <c r="I318" s="251"/>
      <c r="J318" s="247"/>
      <c r="K318" s="247"/>
      <c r="L318" s="252"/>
      <c r="M318" s="253"/>
      <c r="N318" s="254"/>
      <c r="O318" s="254"/>
      <c r="P318" s="254"/>
      <c r="Q318" s="254"/>
      <c r="R318" s="254"/>
      <c r="S318" s="254"/>
      <c r="T318" s="255"/>
      <c r="AT318" s="256" t="s">
        <v>176</v>
      </c>
      <c r="AU318" s="256" t="s">
        <v>83</v>
      </c>
      <c r="AV318" s="13" t="s">
        <v>85</v>
      </c>
      <c r="AW318" s="13" t="s">
        <v>37</v>
      </c>
      <c r="AX318" s="13" t="s">
        <v>76</v>
      </c>
      <c r="AY318" s="256" t="s">
        <v>165</v>
      </c>
    </row>
    <row r="319" s="14" customFormat="1">
      <c r="B319" s="257"/>
      <c r="C319" s="258"/>
      <c r="D319" s="233" t="s">
        <v>176</v>
      </c>
      <c r="E319" s="259" t="s">
        <v>19</v>
      </c>
      <c r="F319" s="260" t="s">
        <v>181</v>
      </c>
      <c r="G319" s="258"/>
      <c r="H319" s="261">
        <v>16</v>
      </c>
      <c r="I319" s="262"/>
      <c r="J319" s="258"/>
      <c r="K319" s="258"/>
      <c r="L319" s="263"/>
      <c r="M319" s="264"/>
      <c r="N319" s="265"/>
      <c r="O319" s="265"/>
      <c r="P319" s="265"/>
      <c r="Q319" s="265"/>
      <c r="R319" s="265"/>
      <c r="S319" s="265"/>
      <c r="T319" s="266"/>
      <c r="AT319" s="267" t="s">
        <v>176</v>
      </c>
      <c r="AU319" s="267" t="s">
        <v>83</v>
      </c>
      <c r="AV319" s="14" t="s">
        <v>172</v>
      </c>
      <c r="AW319" s="14" t="s">
        <v>37</v>
      </c>
      <c r="AX319" s="14" t="s">
        <v>83</v>
      </c>
      <c r="AY319" s="267" t="s">
        <v>165</v>
      </c>
    </row>
    <row r="320" s="1" customFormat="1" ht="16.5" customHeight="1">
      <c r="B320" s="39"/>
      <c r="C320" s="220" t="s">
        <v>1689</v>
      </c>
      <c r="D320" s="220" t="s">
        <v>167</v>
      </c>
      <c r="E320" s="221" t="s">
        <v>1690</v>
      </c>
      <c r="F320" s="222" t="s">
        <v>1691</v>
      </c>
      <c r="G320" s="223" t="s">
        <v>324</v>
      </c>
      <c r="H320" s="224">
        <v>5</v>
      </c>
      <c r="I320" s="225"/>
      <c r="J320" s="226">
        <f>ROUND(I320*H320,2)</f>
        <v>0</v>
      </c>
      <c r="K320" s="222" t="s">
        <v>367</v>
      </c>
      <c r="L320" s="44"/>
      <c r="M320" s="227" t="s">
        <v>19</v>
      </c>
      <c r="N320" s="228" t="s">
        <v>47</v>
      </c>
      <c r="O320" s="84"/>
      <c r="P320" s="229">
        <f>O320*H320</f>
        <v>0</v>
      </c>
      <c r="Q320" s="229">
        <v>0</v>
      </c>
      <c r="R320" s="229">
        <f>Q320*H320</f>
        <v>0</v>
      </c>
      <c r="S320" s="229">
        <v>0</v>
      </c>
      <c r="T320" s="230">
        <f>S320*H320</f>
        <v>0</v>
      </c>
      <c r="AR320" s="231" t="s">
        <v>172</v>
      </c>
      <c r="AT320" s="231" t="s">
        <v>167</v>
      </c>
      <c r="AU320" s="231" t="s">
        <v>83</v>
      </c>
      <c r="AY320" s="18" t="s">
        <v>165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8" t="s">
        <v>83</v>
      </c>
      <c r="BK320" s="232">
        <f>ROUND(I320*H320,2)</f>
        <v>0</v>
      </c>
      <c r="BL320" s="18" t="s">
        <v>172</v>
      </c>
      <c r="BM320" s="231" t="s">
        <v>1692</v>
      </c>
    </row>
    <row r="321" s="1" customFormat="1">
      <c r="B321" s="39"/>
      <c r="C321" s="40"/>
      <c r="D321" s="233" t="s">
        <v>174</v>
      </c>
      <c r="E321" s="40"/>
      <c r="F321" s="234" t="s">
        <v>1691</v>
      </c>
      <c r="G321" s="40"/>
      <c r="H321" s="40"/>
      <c r="I321" s="146"/>
      <c r="J321" s="40"/>
      <c r="K321" s="40"/>
      <c r="L321" s="44"/>
      <c r="M321" s="235"/>
      <c r="N321" s="84"/>
      <c r="O321" s="84"/>
      <c r="P321" s="84"/>
      <c r="Q321" s="84"/>
      <c r="R321" s="84"/>
      <c r="S321" s="84"/>
      <c r="T321" s="85"/>
      <c r="AT321" s="18" t="s">
        <v>174</v>
      </c>
      <c r="AU321" s="18" t="s">
        <v>83</v>
      </c>
    </row>
    <row r="322" s="13" customFormat="1">
      <c r="B322" s="246"/>
      <c r="C322" s="247"/>
      <c r="D322" s="233" t="s">
        <v>176</v>
      </c>
      <c r="E322" s="248" t="s">
        <v>19</v>
      </c>
      <c r="F322" s="249" t="s">
        <v>1693</v>
      </c>
      <c r="G322" s="247"/>
      <c r="H322" s="250">
        <v>5</v>
      </c>
      <c r="I322" s="251"/>
      <c r="J322" s="247"/>
      <c r="K322" s="247"/>
      <c r="L322" s="252"/>
      <c r="M322" s="253"/>
      <c r="N322" s="254"/>
      <c r="O322" s="254"/>
      <c r="P322" s="254"/>
      <c r="Q322" s="254"/>
      <c r="R322" s="254"/>
      <c r="S322" s="254"/>
      <c r="T322" s="255"/>
      <c r="AT322" s="256" t="s">
        <v>176</v>
      </c>
      <c r="AU322" s="256" t="s">
        <v>83</v>
      </c>
      <c r="AV322" s="13" t="s">
        <v>85</v>
      </c>
      <c r="AW322" s="13" t="s">
        <v>37</v>
      </c>
      <c r="AX322" s="13" t="s">
        <v>76</v>
      </c>
      <c r="AY322" s="256" t="s">
        <v>165</v>
      </c>
    </row>
    <row r="323" s="14" customFormat="1">
      <c r="B323" s="257"/>
      <c r="C323" s="258"/>
      <c r="D323" s="233" t="s">
        <v>176</v>
      </c>
      <c r="E323" s="259" t="s">
        <v>19</v>
      </c>
      <c r="F323" s="260" t="s">
        <v>181</v>
      </c>
      <c r="G323" s="258"/>
      <c r="H323" s="261">
        <v>5</v>
      </c>
      <c r="I323" s="262"/>
      <c r="J323" s="258"/>
      <c r="K323" s="258"/>
      <c r="L323" s="263"/>
      <c r="M323" s="264"/>
      <c r="N323" s="265"/>
      <c r="O323" s="265"/>
      <c r="P323" s="265"/>
      <c r="Q323" s="265"/>
      <c r="R323" s="265"/>
      <c r="S323" s="265"/>
      <c r="T323" s="266"/>
      <c r="AT323" s="267" t="s">
        <v>176</v>
      </c>
      <c r="AU323" s="267" t="s">
        <v>83</v>
      </c>
      <c r="AV323" s="14" t="s">
        <v>172</v>
      </c>
      <c r="AW323" s="14" t="s">
        <v>37</v>
      </c>
      <c r="AX323" s="14" t="s">
        <v>83</v>
      </c>
      <c r="AY323" s="267" t="s">
        <v>165</v>
      </c>
    </row>
    <row r="324" s="1" customFormat="1" ht="16.5" customHeight="1">
      <c r="B324" s="39"/>
      <c r="C324" s="220" t="s">
        <v>1694</v>
      </c>
      <c r="D324" s="220" t="s">
        <v>167</v>
      </c>
      <c r="E324" s="221" t="s">
        <v>1695</v>
      </c>
      <c r="F324" s="222" t="s">
        <v>1696</v>
      </c>
      <c r="G324" s="223" t="s">
        <v>1562</v>
      </c>
      <c r="H324" s="293"/>
      <c r="I324" s="225"/>
      <c r="J324" s="226">
        <f>ROUND(I324*H324,2)</f>
        <v>0</v>
      </c>
      <c r="K324" s="222" t="s">
        <v>367</v>
      </c>
      <c r="L324" s="44"/>
      <c r="M324" s="227" t="s">
        <v>19</v>
      </c>
      <c r="N324" s="228" t="s">
        <v>47</v>
      </c>
      <c r="O324" s="84"/>
      <c r="P324" s="229">
        <f>O324*H324</f>
        <v>0</v>
      </c>
      <c r="Q324" s="229">
        <v>0</v>
      </c>
      <c r="R324" s="229">
        <f>Q324*H324</f>
        <v>0</v>
      </c>
      <c r="S324" s="229">
        <v>0</v>
      </c>
      <c r="T324" s="230">
        <f>S324*H324</f>
        <v>0</v>
      </c>
      <c r="AR324" s="231" t="s">
        <v>172</v>
      </c>
      <c r="AT324" s="231" t="s">
        <v>167</v>
      </c>
      <c r="AU324" s="231" t="s">
        <v>83</v>
      </c>
      <c r="AY324" s="18" t="s">
        <v>165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18" t="s">
        <v>83</v>
      </c>
      <c r="BK324" s="232">
        <f>ROUND(I324*H324,2)</f>
        <v>0</v>
      </c>
      <c r="BL324" s="18" t="s">
        <v>172</v>
      </c>
      <c r="BM324" s="231" t="s">
        <v>1697</v>
      </c>
    </row>
    <row r="325" s="1" customFormat="1">
      <c r="B325" s="39"/>
      <c r="C325" s="40"/>
      <c r="D325" s="233" t="s">
        <v>174</v>
      </c>
      <c r="E325" s="40"/>
      <c r="F325" s="234" t="s">
        <v>1696</v>
      </c>
      <c r="G325" s="40"/>
      <c r="H325" s="40"/>
      <c r="I325" s="146"/>
      <c r="J325" s="40"/>
      <c r="K325" s="40"/>
      <c r="L325" s="44"/>
      <c r="M325" s="235"/>
      <c r="N325" s="84"/>
      <c r="O325" s="84"/>
      <c r="P325" s="84"/>
      <c r="Q325" s="84"/>
      <c r="R325" s="84"/>
      <c r="S325" s="84"/>
      <c r="T325" s="85"/>
      <c r="AT325" s="18" t="s">
        <v>174</v>
      </c>
      <c r="AU325" s="18" t="s">
        <v>83</v>
      </c>
    </row>
    <row r="326" s="1" customFormat="1" ht="16.5" customHeight="1">
      <c r="B326" s="39"/>
      <c r="C326" s="220" t="s">
        <v>1698</v>
      </c>
      <c r="D326" s="220" t="s">
        <v>167</v>
      </c>
      <c r="E326" s="221" t="s">
        <v>1699</v>
      </c>
      <c r="F326" s="222" t="s">
        <v>1700</v>
      </c>
      <c r="G326" s="223" t="s">
        <v>1562</v>
      </c>
      <c r="H326" s="293"/>
      <c r="I326" s="225"/>
      <c r="J326" s="226">
        <f>ROUND(I326*H326,2)</f>
        <v>0</v>
      </c>
      <c r="K326" s="222" t="s">
        <v>367</v>
      </c>
      <c r="L326" s="44"/>
      <c r="M326" s="227" t="s">
        <v>19</v>
      </c>
      <c r="N326" s="228" t="s">
        <v>47</v>
      </c>
      <c r="O326" s="84"/>
      <c r="P326" s="229">
        <f>O326*H326</f>
        <v>0</v>
      </c>
      <c r="Q326" s="229">
        <v>0</v>
      </c>
      <c r="R326" s="229">
        <f>Q326*H326</f>
        <v>0</v>
      </c>
      <c r="S326" s="229">
        <v>0</v>
      </c>
      <c r="T326" s="230">
        <f>S326*H326</f>
        <v>0</v>
      </c>
      <c r="AR326" s="231" t="s">
        <v>172</v>
      </c>
      <c r="AT326" s="231" t="s">
        <v>167</v>
      </c>
      <c r="AU326" s="231" t="s">
        <v>83</v>
      </c>
      <c r="AY326" s="18" t="s">
        <v>165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18" t="s">
        <v>83</v>
      </c>
      <c r="BK326" s="232">
        <f>ROUND(I326*H326,2)</f>
        <v>0</v>
      </c>
      <c r="BL326" s="18" t="s">
        <v>172</v>
      </c>
      <c r="BM326" s="231" t="s">
        <v>1701</v>
      </c>
    </row>
    <row r="327" s="1" customFormat="1">
      <c r="B327" s="39"/>
      <c r="C327" s="40"/>
      <c r="D327" s="233" t="s">
        <v>174</v>
      </c>
      <c r="E327" s="40"/>
      <c r="F327" s="234" t="s">
        <v>1700</v>
      </c>
      <c r="G327" s="40"/>
      <c r="H327" s="40"/>
      <c r="I327" s="146"/>
      <c r="J327" s="40"/>
      <c r="K327" s="40"/>
      <c r="L327" s="44"/>
      <c r="M327" s="235"/>
      <c r="N327" s="84"/>
      <c r="O327" s="84"/>
      <c r="P327" s="84"/>
      <c r="Q327" s="84"/>
      <c r="R327" s="84"/>
      <c r="S327" s="84"/>
      <c r="T327" s="85"/>
      <c r="AT327" s="18" t="s">
        <v>174</v>
      </c>
      <c r="AU327" s="18" t="s">
        <v>83</v>
      </c>
    </row>
    <row r="328" s="1" customFormat="1" ht="16.5" customHeight="1">
      <c r="B328" s="39"/>
      <c r="C328" s="220" t="s">
        <v>1702</v>
      </c>
      <c r="D328" s="220" t="s">
        <v>167</v>
      </c>
      <c r="E328" s="221" t="s">
        <v>1703</v>
      </c>
      <c r="F328" s="222" t="s">
        <v>1704</v>
      </c>
      <c r="G328" s="223" t="s">
        <v>1562</v>
      </c>
      <c r="H328" s="293"/>
      <c r="I328" s="225"/>
      <c r="J328" s="226">
        <f>ROUND(I328*H328,2)</f>
        <v>0</v>
      </c>
      <c r="K328" s="222" t="s">
        <v>367</v>
      </c>
      <c r="L328" s="44"/>
      <c r="M328" s="227" t="s">
        <v>19</v>
      </c>
      <c r="N328" s="228" t="s">
        <v>47</v>
      </c>
      <c r="O328" s="84"/>
      <c r="P328" s="229">
        <f>O328*H328</f>
        <v>0</v>
      </c>
      <c r="Q328" s="229">
        <v>0</v>
      </c>
      <c r="R328" s="229">
        <f>Q328*H328</f>
        <v>0</v>
      </c>
      <c r="S328" s="229">
        <v>0</v>
      </c>
      <c r="T328" s="230">
        <f>S328*H328</f>
        <v>0</v>
      </c>
      <c r="AR328" s="231" t="s">
        <v>172</v>
      </c>
      <c r="AT328" s="231" t="s">
        <v>167</v>
      </c>
      <c r="AU328" s="231" t="s">
        <v>83</v>
      </c>
      <c r="AY328" s="18" t="s">
        <v>165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18" t="s">
        <v>83</v>
      </c>
      <c r="BK328" s="232">
        <f>ROUND(I328*H328,2)</f>
        <v>0</v>
      </c>
      <c r="BL328" s="18" t="s">
        <v>172</v>
      </c>
      <c r="BM328" s="231" t="s">
        <v>1705</v>
      </c>
    </row>
    <row r="329" s="1" customFormat="1">
      <c r="B329" s="39"/>
      <c r="C329" s="40"/>
      <c r="D329" s="233" t="s">
        <v>174</v>
      </c>
      <c r="E329" s="40"/>
      <c r="F329" s="234" t="s">
        <v>1704</v>
      </c>
      <c r="G329" s="40"/>
      <c r="H329" s="40"/>
      <c r="I329" s="146"/>
      <c r="J329" s="40"/>
      <c r="K329" s="40"/>
      <c r="L329" s="44"/>
      <c r="M329" s="235"/>
      <c r="N329" s="84"/>
      <c r="O329" s="84"/>
      <c r="P329" s="84"/>
      <c r="Q329" s="84"/>
      <c r="R329" s="84"/>
      <c r="S329" s="84"/>
      <c r="T329" s="85"/>
      <c r="AT329" s="18" t="s">
        <v>174</v>
      </c>
      <c r="AU329" s="18" t="s">
        <v>83</v>
      </c>
    </row>
    <row r="330" s="1" customFormat="1" ht="16.5" customHeight="1">
      <c r="B330" s="39"/>
      <c r="C330" s="220" t="s">
        <v>1706</v>
      </c>
      <c r="D330" s="220" t="s">
        <v>167</v>
      </c>
      <c r="E330" s="221" t="s">
        <v>1707</v>
      </c>
      <c r="F330" s="222" t="s">
        <v>1708</v>
      </c>
      <c r="G330" s="223" t="s">
        <v>1562</v>
      </c>
      <c r="H330" s="293"/>
      <c r="I330" s="225"/>
      <c r="J330" s="226">
        <f>ROUND(I330*H330,2)</f>
        <v>0</v>
      </c>
      <c r="K330" s="222" t="s">
        <v>367</v>
      </c>
      <c r="L330" s="44"/>
      <c r="M330" s="227" t="s">
        <v>19</v>
      </c>
      <c r="N330" s="228" t="s">
        <v>47</v>
      </c>
      <c r="O330" s="84"/>
      <c r="P330" s="229">
        <f>O330*H330</f>
        <v>0</v>
      </c>
      <c r="Q330" s="229">
        <v>0</v>
      </c>
      <c r="R330" s="229">
        <f>Q330*H330</f>
        <v>0</v>
      </c>
      <c r="S330" s="229">
        <v>0</v>
      </c>
      <c r="T330" s="230">
        <f>S330*H330</f>
        <v>0</v>
      </c>
      <c r="AR330" s="231" t="s">
        <v>172</v>
      </c>
      <c r="AT330" s="231" t="s">
        <v>167</v>
      </c>
      <c r="AU330" s="231" t="s">
        <v>83</v>
      </c>
      <c r="AY330" s="18" t="s">
        <v>165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8" t="s">
        <v>83</v>
      </c>
      <c r="BK330" s="232">
        <f>ROUND(I330*H330,2)</f>
        <v>0</v>
      </c>
      <c r="BL330" s="18" t="s">
        <v>172</v>
      </c>
      <c r="BM330" s="231" t="s">
        <v>1709</v>
      </c>
    </row>
    <row r="331" s="1" customFormat="1">
      <c r="B331" s="39"/>
      <c r="C331" s="40"/>
      <c r="D331" s="233" t="s">
        <v>174</v>
      </c>
      <c r="E331" s="40"/>
      <c r="F331" s="234" t="s">
        <v>1708</v>
      </c>
      <c r="G331" s="40"/>
      <c r="H331" s="40"/>
      <c r="I331" s="146"/>
      <c r="J331" s="40"/>
      <c r="K331" s="40"/>
      <c r="L331" s="44"/>
      <c r="M331" s="235"/>
      <c r="N331" s="84"/>
      <c r="O331" s="84"/>
      <c r="P331" s="84"/>
      <c r="Q331" s="84"/>
      <c r="R331" s="84"/>
      <c r="S331" s="84"/>
      <c r="T331" s="85"/>
      <c r="AT331" s="18" t="s">
        <v>174</v>
      </c>
      <c r="AU331" s="18" t="s">
        <v>83</v>
      </c>
    </row>
    <row r="332" s="11" customFormat="1" ht="25.92" customHeight="1">
      <c r="B332" s="204"/>
      <c r="C332" s="205"/>
      <c r="D332" s="206" t="s">
        <v>75</v>
      </c>
      <c r="E332" s="207" t="s">
        <v>1710</v>
      </c>
      <c r="F332" s="207" t="s">
        <v>1711</v>
      </c>
      <c r="G332" s="205"/>
      <c r="H332" s="205"/>
      <c r="I332" s="208"/>
      <c r="J332" s="209">
        <f>BK332</f>
        <v>0</v>
      </c>
      <c r="K332" s="205"/>
      <c r="L332" s="210"/>
      <c r="M332" s="211"/>
      <c r="N332" s="212"/>
      <c r="O332" s="212"/>
      <c r="P332" s="213">
        <f>SUM(P333:P458)</f>
        <v>0</v>
      </c>
      <c r="Q332" s="212"/>
      <c r="R332" s="213">
        <f>SUM(R333:R458)</f>
        <v>0</v>
      </c>
      <c r="S332" s="212"/>
      <c r="T332" s="214">
        <f>SUM(T333:T458)</f>
        <v>0</v>
      </c>
      <c r="AR332" s="215" t="s">
        <v>83</v>
      </c>
      <c r="AT332" s="216" t="s">
        <v>75</v>
      </c>
      <c r="AU332" s="216" t="s">
        <v>76</v>
      </c>
      <c r="AY332" s="215" t="s">
        <v>165</v>
      </c>
      <c r="BK332" s="217">
        <f>SUM(BK333:BK458)</f>
        <v>0</v>
      </c>
    </row>
    <row r="333" s="1" customFormat="1" ht="16.5" customHeight="1">
      <c r="B333" s="39"/>
      <c r="C333" s="220" t="s">
        <v>1712</v>
      </c>
      <c r="D333" s="220" t="s">
        <v>167</v>
      </c>
      <c r="E333" s="221" t="s">
        <v>1713</v>
      </c>
      <c r="F333" s="222" t="s">
        <v>1714</v>
      </c>
      <c r="G333" s="223" t="s">
        <v>1715</v>
      </c>
      <c r="H333" s="224">
        <v>0.23000000000000001</v>
      </c>
      <c r="I333" s="225"/>
      <c r="J333" s="226">
        <f>ROUND(I333*H333,2)</f>
        <v>0</v>
      </c>
      <c r="K333" s="222" t="s">
        <v>367</v>
      </c>
      <c r="L333" s="44"/>
      <c r="M333" s="227" t="s">
        <v>19</v>
      </c>
      <c r="N333" s="228" t="s">
        <v>47</v>
      </c>
      <c r="O333" s="84"/>
      <c r="P333" s="229">
        <f>O333*H333</f>
        <v>0</v>
      </c>
      <c r="Q333" s="229">
        <v>0</v>
      </c>
      <c r="R333" s="229">
        <f>Q333*H333</f>
        <v>0</v>
      </c>
      <c r="S333" s="229">
        <v>0</v>
      </c>
      <c r="T333" s="230">
        <f>S333*H333</f>
        <v>0</v>
      </c>
      <c r="AR333" s="231" t="s">
        <v>172</v>
      </c>
      <c r="AT333" s="231" t="s">
        <v>167</v>
      </c>
      <c r="AU333" s="231" t="s">
        <v>83</v>
      </c>
      <c r="AY333" s="18" t="s">
        <v>165</v>
      </c>
      <c r="BE333" s="232">
        <f>IF(N333="základní",J333,0)</f>
        <v>0</v>
      </c>
      <c r="BF333" s="232">
        <f>IF(N333="snížená",J333,0)</f>
        <v>0</v>
      </c>
      <c r="BG333" s="232">
        <f>IF(N333="zákl. přenesená",J333,0)</f>
        <v>0</v>
      </c>
      <c r="BH333" s="232">
        <f>IF(N333="sníž. přenesená",J333,0)</f>
        <v>0</v>
      </c>
      <c r="BI333" s="232">
        <f>IF(N333="nulová",J333,0)</f>
        <v>0</v>
      </c>
      <c r="BJ333" s="18" t="s">
        <v>83</v>
      </c>
      <c r="BK333" s="232">
        <f>ROUND(I333*H333,2)</f>
        <v>0</v>
      </c>
      <c r="BL333" s="18" t="s">
        <v>172</v>
      </c>
      <c r="BM333" s="231" t="s">
        <v>1716</v>
      </c>
    </row>
    <row r="334" s="1" customFormat="1">
      <c r="B334" s="39"/>
      <c r="C334" s="40"/>
      <c r="D334" s="233" t="s">
        <v>174</v>
      </c>
      <c r="E334" s="40"/>
      <c r="F334" s="234" t="s">
        <v>1714</v>
      </c>
      <c r="G334" s="40"/>
      <c r="H334" s="40"/>
      <c r="I334" s="146"/>
      <c r="J334" s="40"/>
      <c r="K334" s="40"/>
      <c r="L334" s="44"/>
      <c r="M334" s="235"/>
      <c r="N334" s="84"/>
      <c r="O334" s="84"/>
      <c r="P334" s="84"/>
      <c r="Q334" s="84"/>
      <c r="R334" s="84"/>
      <c r="S334" s="84"/>
      <c r="T334" s="85"/>
      <c r="AT334" s="18" t="s">
        <v>174</v>
      </c>
      <c r="AU334" s="18" t="s">
        <v>83</v>
      </c>
    </row>
    <row r="335" s="1" customFormat="1" ht="16.5" customHeight="1">
      <c r="B335" s="39"/>
      <c r="C335" s="220" t="s">
        <v>721</v>
      </c>
      <c r="D335" s="220" t="s">
        <v>167</v>
      </c>
      <c r="E335" s="221" t="s">
        <v>1717</v>
      </c>
      <c r="F335" s="222" t="s">
        <v>1718</v>
      </c>
      <c r="G335" s="223" t="s">
        <v>219</v>
      </c>
      <c r="H335" s="224">
        <v>15.68</v>
      </c>
      <c r="I335" s="225"/>
      <c r="J335" s="226">
        <f>ROUND(I335*H335,2)</f>
        <v>0</v>
      </c>
      <c r="K335" s="222" t="s">
        <v>367</v>
      </c>
      <c r="L335" s="44"/>
      <c r="M335" s="227" t="s">
        <v>19</v>
      </c>
      <c r="N335" s="228" t="s">
        <v>47</v>
      </c>
      <c r="O335" s="84"/>
      <c r="P335" s="229">
        <f>O335*H335</f>
        <v>0</v>
      </c>
      <c r="Q335" s="229">
        <v>0</v>
      </c>
      <c r="R335" s="229">
        <f>Q335*H335</f>
        <v>0</v>
      </c>
      <c r="S335" s="229">
        <v>0</v>
      </c>
      <c r="T335" s="230">
        <f>S335*H335</f>
        <v>0</v>
      </c>
      <c r="AR335" s="231" t="s">
        <v>172</v>
      </c>
      <c r="AT335" s="231" t="s">
        <v>167</v>
      </c>
      <c r="AU335" s="231" t="s">
        <v>83</v>
      </c>
      <c r="AY335" s="18" t="s">
        <v>165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8" t="s">
        <v>83</v>
      </c>
      <c r="BK335" s="232">
        <f>ROUND(I335*H335,2)</f>
        <v>0</v>
      </c>
      <c r="BL335" s="18" t="s">
        <v>172</v>
      </c>
      <c r="BM335" s="231" t="s">
        <v>1719</v>
      </c>
    </row>
    <row r="336" s="1" customFormat="1">
      <c r="B336" s="39"/>
      <c r="C336" s="40"/>
      <c r="D336" s="233" t="s">
        <v>174</v>
      </c>
      <c r="E336" s="40"/>
      <c r="F336" s="234" t="s">
        <v>1718</v>
      </c>
      <c r="G336" s="40"/>
      <c r="H336" s="40"/>
      <c r="I336" s="146"/>
      <c r="J336" s="40"/>
      <c r="K336" s="40"/>
      <c r="L336" s="44"/>
      <c r="M336" s="235"/>
      <c r="N336" s="84"/>
      <c r="O336" s="84"/>
      <c r="P336" s="84"/>
      <c r="Q336" s="84"/>
      <c r="R336" s="84"/>
      <c r="S336" s="84"/>
      <c r="T336" s="85"/>
      <c r="AT336" s="18" t="s">
        <v>174</v>
      </c>
      <c r="AU336" s="18" t="s">
        <v>83</v>
      </c>
    </row>
    <row r="337" s="1" customFormat="1" ht="16.5" customHeight="1">
      <c r="B337" s="39"/>
      <c r="C337" s="220" t="s">
        <v>1720</v>
      </c>
      <c r="D337" s="220" t="s">
        <v>167</v>
      </c>
      <c r="E337" s="221" t="s">
        <v>1721</v>
      </c>
      <c r="F337" s="222" t="s">
        <v>1722</v>
      </c>
      <c r="G337" s="223" t="s">
        <v>170</v>
      </c>
      <c r="H337" s="224">
        <v>78.400000000000006</v>
      </c>
      <c r="I337" s="225"/>
      <c r="J337" s="226">
        <f>ROUND(I337*H337,2)</f>
        <v>0</v>
      </c>
      <c r="K337" s="222" t="s">
        <v>367</v>
      </c>
      <c r="L337" s="44"/>
      <c r="M337" s="227" t="s">
        <v>19</v>
      </c>
      <c r="N337" s="228" t="s">
        <v>47</v>
      </c>
      <c r="O337" s="84"/>
      <c r="P337" s="229">
        <f>O337*H337</f>
        <v>0</v>
      </c>
      <c r="Q337" s="229">
        <v>0</v>
      </c>
      <c r="R337" s="229">
        <f>Q337*H337</f>
        <v>0</v>
      </c>
      <c r="S337" s="229">
        <v>0</v>
      </c>
      <c r="T337" s="230">
        <f>S337*H337</f>
        <v>0</v>
      </c>
      <c r="AR337" s="231" t="s">
        <v>172</v>
      </c>
      <c r="AT337" s="231" t="s">
        <v>167</v>
      </c>
      <c r="AU337" s="231" t="s">
        <v>83</v>
      </c>
      <c r="AY337" s="18" t="s">
        <v>165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8" t="s">
        <v>83</v>
      </c>
      <c r="BK337" s="232">
        <f>ROUND(I337*H337,2)</f>
        <v>0</v>
      </c>
      <c r="BL337" s="18" t="s">
        <v>172</v>
      </c>
      <c r="BM337" s="231" t="s">
        <v>1723</v>
      </c>
    </row>
    <row r="338" s="1" customFormat="1">
      <c r="B338" s="39"/>
      <c r="C338" s="40"/>
      <c r="D338" s="233" t="s">
        <v>174</v>
      </c>
      <c r="E338" s="40"/>
      <c r="F338" s="234" t="s">
        <v>1722</v>
      </c>
      <c r="G338" s="40"/>
      <c r="H338" s="40"/>
      <c r="I338" s="146"/>
      <c r="J338" s="40"/>
      <c r="K338" s="40"/>
      <c r="L338" s="44"/>
      <c r="M338" s="235"/>
      <c r="N338" s="84"/>
      <c r="O338" s="84"/>
      <c r="P338" s="84"/>
      <c r="Q338" s="84"/>
      <c r="R338" s="84"/>
      <c r="S338" s="84"/>
      <c r="T338" s="85"/>
      <c r="AT338" s="18" t="s">
        <v>174</v>
      </c>
      <c r="AU338" s="18" t="s">
        <v>83</v>
      </c>
    </row>
    <row r="339" s="1" customFormat="1" ht="16.5" customHeight="1">
      <c r="B339" s="39"/>
      <c r="C339" s="220" t="s">
        <v>835</v>
      </c>
      <c r="D339" s="220" t="s">
        <v>167</v>
      </c>
      <c r="E339" s="221" t="s">
        <v>1724</v>
      </c>
      <c r="F339" s="222" t="s">
        <v>1725</v>
      </c>
      <c r="G339" s="223" t="s">
        <v>170</v>
      </c>
      <c r="H339" s="224">
        <v>84</v>
      </c>
      <c r="I339" s="225"/>
      <c r="J339" s="226">
        <f>ROUND(I339*H339,2)</f>
        <v>0</v>
      </c>
      <c r="K339" s="222" t="s">
        <v>367</v>
      </c>
      <c r="L339" s="44"/>
      <c r="M339" s="227" t="s">
        <v>19</v>
      </c>
      <c r="N339" s="228" t="s">
        <v>47</v>
      </c>
      <c r="O339" s="84"/>
      <c r="P339" s="229">
        <f>O339*H339</f>
        <v>0</v>
      </c>
      <c r="Q339" s="229">
        <v>0</v>
      </c>
      <c r="R339" s="229">
        <f>Q339*H339</f>
        <v>0</v>
      </c>
      <c r="S339" s="229">
        <v>0</v>
      </c>
      <c r="T339" s="230">
        <f>S339*H339</f>
        <v>0</v>
      </c>
      <c r="AR339" s="231" t="s">
        <v>172</v>
      </c>
      <c r="AT339" s="231" t="s">
        <v>167</v>
      </c>
      <c r="AU339" s="231" t="s">
        <v>83</v>
      </c>
      <c r="AY339" s="18" t="s">
        <v>165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8" t="s">
        <v>83</v>
      </c>
      <c r="BK339" s="232">
        <f>ROUND(I339*H339,2)</f>
        <v>0</v>
      </c>
      <c r="BL339" s="18" t="s">
        <v>172</v>
      </c>
      <c r="BM339" s="231" t="s">
        <v>1726</v>
      </c>
    </row>
    <row r="340" s="1" customFormat="1">
      <c r="B340" s="39"/>
      <c r="C340" s="40"/>
      <c r="D340" s="233" t="s">
        <v>174</v>
      </c>
      <c r="E340" s="40"/>
      <c r="F340" s="234" t="s">
        <v>1725</v>
      </c>
      <c r="G340" s="40"/>
      <c r="H340" s="40"/>
      <c r="I340" s="146"/>
      <c r="J340" s="40"/>
      <c r="K340" s="40"/>
      <c r="L340" s="44"/>
      <c r="M340" s="235"/>
      <c r="N340" s="84"/>
      <c r="O340" s="84"/>
      <c r="P340" s="84"/>
      <c r="Q340" s="84"/>
      <c r="R340" s="84"/>
      <c r="S340" s="84"/>
      <c r="T340" s="85"/>
      <c r="AT340" s="18" t="s">
        <v>174</v>
      </c>
      <c r="AU340" s="18" t="s">
        <v>83</v>
      </c>
    </row>
    <row r="341" s="1" customFormat="1" ht="16.5" customHeight="1">
      <c r="B341" s="39"/>
      <c r="C341" s="220" t="s">
        <v>1727</v>
      </c>
      <c r="D341" s="220" t="s">
        <v>167</v>
      </c>
      <c r="E341" s="221" t="s">
        <v>1728</v>
      </c>
      <c r="F341" s="222" t="s">
        <v>1729</v>
      </c>
      <c r="G341" s="223" t="s">
        <v>170</v>
      </c>
      <c r="H341" s="224">
        <v>8.4000000000000004</v>
      </c>
      <c r="I341" s="225"/>
      <c r="J341" s="226">
        <f>ROUND(I341*H341,2)</f>
        <v>0</v>
      </c>
      <c r="K341" s="222" t="s">
        <v>367</v>
      </c>
      <c r="L341" s="44"/>
      <c r="M341" s="227" t="s">
        <v>19</v>
      </c>
      <c r="N341" s="228" t="s">
        <v>47</v>
      </c>
      <c r="O341" s="84"/>
      <c r="P341" s="229">
        <f>O341*H341</f>
        <v>0</v>
      </c>
      <c r="Q341" s="229">
        <v>0</v>
      </c>
      <c r="R341" s="229">
        <f>Q341*H341</f>
        <v>0</v>
      </c>
      <c r="S341" s="229">
        <v>0</v>
      </c>
      <c r="T341" s="230">
        <f>S341*H341</f>
        <v>0</v>
      </c>
      <c r="AR341" s="231" t="s">
        <v>172</v>
      </c>
      <c r="AT341" s="231" t="s">
        <v>167</v>
      </c>
      <c r="AU341" s="231" t="s">
        <v>83</v>
      </c>
      <c r="AY341" s="18" t="s">
        <v>165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8" t="s">
        <v>83</v>
      </c>
      <c r="BK341" s="232">
        <f>ROUND(I341*H341,2)</f>
        <v>0</v>
      </c>
      <c r="BL341" s="18" t="s">
        <v>172</v>
      </c>
      <c r="BM341" s="231" t="s">
        <v>1730</v>
      </c>
    </row>
    <row r="342" s="1" customFormat="1">
      <c r="B342" s="39"/>
      <c r="C342" s="40"/>
      <c r="D342" s="233" t="s">
        <v>174</v>
      </c>
      <c r="E342" s="40"/>
      <c r="F342" s="234" t="s">
        <v>1729</v>
      </c>
      <c r="G342" s="40"/>
      <c r="H342" s="40"/>
      <c r="I342" s="146"/>
      <c r="J342" s="40"/>
      <c r="K342" s="40"/>
      <c r="L342" s="44"/>
      <c r="M342" s="235"/>
      <c r="N342" s="84"/>
      <c r="O342" s="84"/>
      <c r="P342" s="84"/>
      <c r="Q342" s="84"/>
      <c r="R342" s="84"/>
      <c r="S342" s="84"/>
      <c r="T342" s="85"/>
      <c r="AT342" s="18" t="s">
        <v>174</v>
      </c>
      <c r="AU342" s="18" t="s">
        <v>83</v>
      </c>
    </row>
    <row r="343" s="1" customFormat="1" ht="16.5" customHeight="1">
      <c r="B343" s="39"/>
      <c r="C343" s="220" t="s">
        <v>1731</v>
      </c>
      <c r="D343" s="220" t="s">
        <v>167</v>
      </c>
      <c r="E343" s="221" t="s">
        <v>1732</v>
      </c>
      <c r="F343" s="222" t="s">
        <v>1733</v>
      </c>
      <c r="G343" s="223" t="s">
        <v>197</v>
      </c>
      <c r="H343" s="224">
        <v>7</v>
      </c>
      <c r="I343" s="225"/>
      <c r="J343" s="226">
        <f>ROUND(I343*H343,2)</f>
        <v>0</v>
      </c>
      <c r="K343" s="222" t="s">
        <v>367</v>
      </c>
      <c r="L343" s="44"/>
      <c r="M343" s="227" t="s">
        <v>19</v>
      </c>
      <c r="N343" s="228" t="s">
        <v>47</v>
      </c>
      <c r="O343" s="84"/>
      <c r="P343" s="229">
        <f>O343*H343</f>
        <v>0</v>
      </c>
      <c r="Q343" s="229">
        <v>0</v>
      </c>
      <c r="R343" s="229">
        <f>Q343*H343</f>
        <v>0</v>
      </c>
      <c r="S343" s="229">
        <v>0</v>
      </c>
      <c r="T343" s="230">
        <f>S343*H343</f>
        <v>0</v>
      </c>
      <c r="AR343" s="231" t="s">
        <v>172</v>
      </c>
      <c r="AT343" s="231" t="s">
        <v>167</v>
      </c>
      <c r="AU343" s="231" t="s">
        <v>83</v>
      </c>
      <c r="AY343" s="18" t="s">
        <v>165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8" t="s">
        <v>83</v>
      </c>
      <c r="BK343" s="232">
        <f>ROUND(I343*H343,2)</f>
        <v>0</v>
      </c>
      <c r="BL343" s="18" t="s">
        <v>172</v>
      </c>
      <c r="BM343" s="231" t="s">
        <v>1734</v>
      </c>
    </row>
    <row r="344" s="1" customFormat="1">
      <c r="B344" s="39"/>
      <c r="C344" s="40"/>
      <c r="D344" s="233" t="s">
        <v>174</v>
      </c>
      <c r="E344" s="40"/>
      <c r="F344" s="234" t="s">
        <v>1733</v>
      </c>
      <c r="G344" s="40"/>
      <c r="H344" s="40"/>
      <c r="I344" s="146"/>
      <c r="J344" s="40"/>
      <c r="K344" s="40"/>
      <c r="L344" s="44"/>
      <c r="M344" s="235"/>
      <c r="N344" s="84"/>
      <c r="O344" s="84"/>
      <c r="P344" s="84"/>
      <c r="Q344" s="84"/>
      <c r="R344" s="84"/>
      <c r="S344" s="84"/>
      <c r="T344" s="85"/>
      <c r="AT344" s="18" t="s">
        <v>174</v>
      </c>
      <c r="AU344" s="18" t="s">
        <v>83</v>
      </c>
    </row>
    <row r="345" s="13" customFormat="1">
      <c r="B345" s="246"/>
      <c r="C345" s="247"/>
      <c r="D345" s="233" t="s">
        <v>176</v>
      </c>
      <c r="E345" s="248" t="s">
        <v>19</v>
      </c>
      <c r="F345" s="249" t="s">
        <v>1735</v>
      </c>
      <c r="G345" s="247"/>
      <c r="H345" s="250">
        <v>7</v>
      </c>
      <c r="I345" s="251"/>
      <c r="J345" s="247"/>
      <c r="K345" s="247"/>
      <c r="L345" s="252"/>
      <c r="M345" s="253"/>
      <c r="N345" s="254"/>
      <c r="O345" s="254"/>
      <c r="P345" s="254"/>
      <c r="Q345" s="254"/>
      <c r="R345" s="254"/>
      <c r="S345" s="254"/>
      <c r="T345" s="255"/>
      <c r="AT345" s="256" t="s">
        <v>176</v>
      </c>
      <c r="AU345" s="256" t="s">
        <v>83</v>
      </c>
      <c r="AV345" s="13" t="s">
        <v>85</v>
      </c>
      <c r="AW345" s="13" t="s">
        <v>37</v>
      </c>
      <c r="AX345" s="13" t="s">
        <v>76</v>
      </c>
      <c r="AY345" s="256" t="s">
        <v>165</v>
      </c>
    </row>
    <row r="346" s="14" customFormat="1">
      <c r="B346" s="257"/>
      <c r="C346" s="258"/>
      <c r="D346" s="233" t="s">
        <v>176</v>
      </c>
      <c r="E346" s="259" t="s">
        <v>19</v>
      </c>
      <c r="F346" s="260" t="s">
        <v>181</v>
      </c>
      <c r="G346" s="258"/>
      <c r="H346" s="261">
        <v>7</v>
      </c>
      <c r="I346" s="262"/>
      <c r="J346" s="258"/>
      <c r="K346" s="258"/>
      <c r="L346" s="263"/>
      <c r="M346" s="264"/>
      <c r="N346" s="265"/>
      <c r="O346" s="265"/>
      <c r="P346" s="265"/>
      <c r="Q346" s="265"/>
      <c r="R346" s="265"/>
      <c r="S346" s="265"/>
      <c r="T346" s="266"/>
      <c r="AT346" s="267" t="s">
        <v>176</v>
      </c>
      <c r="AU346" s="267" t="s">
        <v>83</v>
      </c>
      <c r="AV346" s="14" t="s">
        <v>172</v>
      </c>
      <c r="AW346" s="14" t="s">
        <v>37</v>
      </c>
      <c r="AX346" s="14" t="s">
        <v>83</v>
      </c>
      <c r="AY346" s="267" t="s">
        <v>165</v>
      </c>
    </row>
    <row r="347" s="1" customFormat="1" ht="16.5" customHeight="1">
      <c r="B347" s="39"/>
      <c r="C347" s="220" t="s">
        <v>542</v>
      </c>
      <c r="D347" s="220" t="s">
        <v>167</v>
      </c>
      <c r="E347" s="221" t="s">
        <v>1736</v>
      </c>
      <c r="F347" s="222" t="s">
        <v>1737</v>
      </c>
      <c r="G347" s="223" t="s">
        <v>170</v>
      </c>
      <c r="H347" s="224">
        <v>72.700000000000003</v>
      </c>
      <c r="I347" s="225"/>
      <c r="J347" s="226">
        <f>ROUND(I347*H347,2)</f>
        <v>0</v>
      </c>
      <c r="K347" s="222" t="s">
        <v>367</v>
      </c>
      <c r="L347" s="44"/>
      <c r="M347" s="227" t="s">
        <v>19</v>
      </c>
      <c r="N347" s="228" t="s">
        <v>47</v>
      </c>
      <c r="O347" s="84"/>
      <c r="P347" s="229">
        <f>O347*H347</f>
        <v>0</v>
      </c>
      <c r="Q347" s="229">
        <v>0</v>
      </c>
      <c r="R347" s="229">
        <f>Q347*H347</f>
        <v>0</v>
      </c>
      <c r="S347" s="229">
        <v>0</v>
      </c>
      <c r="T347" s="230">
        <f>S347*H347</f>
        <v>0</v>
      </c>
      <c r="AR347" s="231" t="s">
        <v>172</v>
      </c>
      <c r="AT347" s="231" t="s">
        <v>167</v>
      </c>
      <c r="AU347" s="231" t="s">
        <v>83</v>
      </c>
      <c r="AY347" s="18" t="s">
        <v>165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8" t="s">
        <v>83</v>
      </c>
      <c r="BK347" s="232">
        <f>ROUND(I347*H347,2)</f>
        <v>0</v>
      </c>
      <c r="BL347" s="18" t="s">
        <v>172</v>
      </c>
      <c r="BM347" s="231" t="s">
        <v>1738</v>
      </c>
    </row>
    <row r="348" s="1" customFormat="1">
      <c r="B348" s="39"/>
      <c r="C348" s="40"/>
      <c r="D348" s="233" t="s">
        <v>174</v>
      </c>
      <c r="E348" s="40"/>
      <c r="F348" s="234" t="s">
        <v>1737</v>
      </c>
      <c r="G348" s="40"/>
      <c r="H348" s="40"/>
      <c r="I348" s="146"/>
      <c r="J348" s="40"/>
      <c r="K348" s="40"/>
      <c r="L348" s="44"/>
      <c r="M348" s="235"/>
      <c r="N348" s="84"/>
      <c r="O348" s="84"/>
      <c r="P348" s="84"/>
      <c r="Q348" s="84"/>
      <c r="R348" s="84"/>
      <c r="S348" s="84"/>
      <c r="T348" s="85"/>
      <c r="AT348" s="18" t="s">
        <v>174</v>
      </c>
      <c r="AU348" s="18" t="s">
        <v>83</v>
      </c>
    </row>
    <row r="349" s="1" customFormat="1" ht="16.5" customHeight="1">
      <c r="B349" s="39"/>
      <c r="C349" s="220" t="s">
        <v>1739</v>
      </c>
      <c r="D349" s="220" t="s">
        <v>167</v>
      </c>
      <c r="E349" s="221" t="s">
        <v>1740</v>
      </c>
      <c r="F349" s="222" t="s">
        <v>1741</v>
      </c>
      <c r="G349" s="223" t="s">
        <v>219</v>
      </c>
      <c r="H349" s="224">
        <v>18.199999999999999</v>
      </c>
      <c r="I349" s="225"/>
      <c r="J349" s="226">
        <f>ROUND(I349*H349,2)</f>
        <v>0</v>
      </c>
      <c r="K349" s="222" t="s">
        <v>367</v>
      </c>
      <c r="L349" s="44"/>
      <c r="M349" s="227" t="s">
        <v>19</v>
      </c>
      <c r="N349" s="228" t="s">
        <v>47</v>
      </c>
      <c r="O349" s="84"/>
      <c r="P349" s="229">
        <f>O349*H349</f>
        <v>0</v>
      </c>
      <c r="Q349" s="229">
        <v>0</v>
      </c>
      <c r="R349" s="229">
        <f>Q349*H349</f>
        <v>0</v>
      </c>
      <c r="S349" s="229">
        <v>0</v>
      </c>
      <c r="T349" s="230">
        <f>S349*H349</f>
        <v>0</v>
      </c>
      <c r="AR349" s="231" t="s">
        <v>172</v>
      </c>
      <c r="AT349" s="231" t="s">
        <v>167</v>
      </c>
      <c r="AU349" s="231" t="s">
        <v>83</v>
      </c>
      <c r="AY349" s="18" t="s">
        <v>165</v>
      </c>
      <c r="BE349" s="232">
        <f>IF(N349="základní",J349,0)</f>
        <v>0</v>
      </c>
      <c r="BF349" s="232">
        <f>IF(N349="snížená",J349,0)</f>
        <v>0</v>
      </c>
      <c r="BG349" s="232">
        <f>IF(N349="zákl. přenesená",J349,0)</f>
        <v>0</v>
      </c>
      <c r="BH349" s="232">
        <f>IF(N349="sníž. přenesená",J349,0)</f>
        <v>0</v>
      </c>
      <c r="BI349" s="232">
        <f>IF(N349="nulová",J349,0)</f>
        <v>0</v>
      </c>
      <c r="BJ349" s="18" t="s">
        <v>83</v>
      </c>
      <c r="BK349" s="232">
        <f>ROUND(I349*H349,2)</f>
        <v>0</v>
      </c>
      <c r="BL349" s="18" t="s">
        <v>172</v>
      </c>
      <c r="BM349" s="231" t="s">
        <v>1742</v>
      </c>
    </row>
    <row r="350" s="1" customFormat="1">
      <c r="B350" s="39"/>
      <c r="C350" s="40"/>
      <c r="D350" s="233" t="s">
        <v>174</v>
      </c>
      <c r="E350" s="40"/>
      <c r="F350" s="234" t="s">
        <v>1741</v>
      </c>
      <c r="G350" s="40"/>
      <c r="H350" s="40"/>
      <c r="I350" s="146"/>
      <c r="J350" s="40"/>
      <c r="K350" s="40"/>
      <c r="L350" s="44"/>
      <c r="M350" s="235"/>
      <c r="N350" s="84"/>
      <c r="O350" s="84"/>
      <c r="P350" s="84"/>
      <c r="Q350" s="84"/>
      <c r="R350" s="84"/>
      <c r="S350" s="84"/>
      <c r="T350" s="85"/>
      <c r="AT350" s="18" t="s">
        <v>174</v>
      </c>
      <c r="AU350" s="18" t="s">
        <v>83</v>
      </c>
    </row>
    <row r="351" s="1" customFormat="1" ht="16.5" customHeight="1">
      <c r="B351" s="39"/>
      <c r="C351" s="220" t="s">
        <v>1743</v>
      </c>
      <c r="D351" s="220" t="s">
        <v>167</v>
      </c>
      <c r="E351" s="221" t="s">
        <v>1744</v>
      </c>
      <c r="F351" s="222" t="s">
        <v>1745</v>
      </c>
      <c r="G351" s="223" t="s">
        <v>219</v>
      </c>
      <c r="H351" s="224">
        <v>12</v>
      </c>
      <c r="I351" s="225"/>
      <c r="J351" s="226">
        <f>ROUND(I351*H351,2)</f>
        <v>0</v>
      </c>
      <c r="K351" s="222" t="s">
        <v>367</v>
      </c>
      <c r="L351" s="44"/>
      <c r="M351" s="227" t="s">
        <v>19</v>
      </c>
      <c r="N351" s="228" t="s">
        <v>47</v>
      </c>
      <c r="O351" s="84"/>
      <c r="P351" s="229">
        <f>O351*H351</f>
        <v>0</v>
      </c>
      <c r="Q351" s="229">
        <v>0</v>
      </c>
      <c r="R351" s="229">
        <f>Q351*H351</f>
        <v>0</v>
      </c>
      <c r="S351" s="229">
        <v>0</v>
      </c>
      <c r="T351" s="230">
        <f>S351*H351</f>
        <v>0</v>
      </c>
      <c r="AR351" s="231" t="s">
        <v>172</v>
      </c>
      <c r="AT351" s="231" t="s">
        <v>167</v>
      </c>
      <c r="AU351" s="231" t="s">
        <v>83</v>
      </c>
      <c r="AY351" s="18" t="s">
        <v>165</v>
      </c>
      <c r="BE351" s="232">
        <f>IF(N351="základní",J351,0)</f>
        <v>0</v>
      </c>
      <c r="BF351" s="232">
        <f>IF(N351="snížená",J351,0)</f>
        <v>0</v>
      </c>
      <c r="BG351" s="232">
        <f>IF(N351="zákl. přenesená",J351,0)</f>
        <v>0</v>
      </c>
      <c r="BH351" s="232">
        <f>IF(N351="sníž. přenesená",J351,0)</f>
        <v>0</v>
      </c>
      <c r="BI351" s="232">
        <f>IF(N351="nulová",J351,0)</f>
        <v>0</v>
      </c>
      <c r="BJ351" s="18" t="s">
        <v>83</v>
      </c>
      <c r="BK351" s="232">
        <f>ROUND(I351*H351,2)</f>
        <v>0</v>
      </c>
      <c r="BL351" s="18" t="s">
        <v>172</v>
      </c>
      <c r="BM351" s="231" t="s">
        <v>1746</v>
      </c>
    </row>
    <row r="352" s="1" customFormat="1">
      <c r="B352" s="39"/>
      <c r="C352" s="40"/>
      <c r="D352" s="233" t="s">
        <v>174</v>
      </c>
      <c r="E352" s="40"/>
      <c r="F352" s="234" t="s">
        <v>1745</v>
      </c>
      <c r="G352" s="40"/>
      <c r="H352" s="40"/>
      <c r="I352" s="146"/>
      <c r="J352" s="40"/>
      <c r="K352" s="40"/>
      <c r="L352" s="44"/>
      <c r="M352" s="235"/>
      <c r="N352" s="84"/>
      <c r="O352" s="84"/>
      <c r="P352" s="84"/>
      <c r="Q352" s="84"/>
      <c r="R352" s="84"/>
      <c r="S352" s="84"/>
      <c r="T352" s="85"/>
      <c r="AT352" s="18" t="s">
        <v>174</v>
      </c>
      <c r="AU352" s="18" t="s">
        <v>83</v>
      </c>
    </row>
    <row r="353" s="1" customFormat="1" ht="16.5" customHeight="1">
      <c r="B353" s="39"/>
      <c r="C353" s="220" t="s">
        <v>1747</v>
      </c>
      <c r="D353" s="220" t="s">
        <v>167</v>
      </c>
      <c r="E353" s="221" t="s">
        <v>1748</v>
      </c>
      <c r="F353" s="222" t="s">
        <v>1749</v>
      </c>
      <c r="G353" s="223" t="s">
        <v>219</v>
      </c>
      <c r="H353" s="224">
        <v>4.6799999999999997</v>
      </c>
      <c r="I353" s="225"/>
      <c r="J353" s="226">
        <f>ROUND(I353*H353,2)</f>
        <v>0</v>
      </c>
      <c r="K353" s="222" t="s">
        <v>367</v>
      </c>
      <c r="L353" s="44"/>
      <c r="M353" s="227" t="s">
        <v>19</v>
      </c>
      <c r="N353" s="228" t="s">
        <v>47</v>
      </c>
      <c r="O353" s="84"/>
      <c r="P353" s="229">
        <f>O353*H353</f>
        <v>0</v>
      </c>
      <c r="Q353" s="229">
        <v>0</v>
      </c>
      <c r="R353" s="229">
        <f>Q353*H353</f>
        <v>0</v>
      </c>
      <c r="S353" s="229">
        <v>0</v>
      </c>
      <c r="T353" s="230">
        <f>S353*H353</f>
        <v>0</v>
      </c>
      <c r="AR353" s="231" t="s">
        <v>172</v>
      </c>
      <c r="AT353" s="231" t="s">
        <v>167</v>
      </c>
      <c r="AU353" s="231" t="s">
        <v>83</v>
      </c>
      <c r="AY353" s="18" t="s">
        <v>165</v>
      </c>
      <c r="BE353" s="232">
        <f>IF(N353="základní",J353,0)</f>
        <v>0</v>
      </c>
      <c r="BF353" s="232">
        <f>IF(N353="snížená",J353,0)</f>
        <v>0</v>
      </c>
      <c r="BG353" s="232">
        <f>IF(N353="zákl. přenesená",J353,0)</f>
        <v>0</v>
      </c>
      <c r="BH353" s="232">
        <f>IF(N353="sníž. přenesená",J353,0)</f>
        <v>0</v>
      </c>
      <c r="BI353" s="232">
        <f>IF(N353="nulová",J353,0)</f>
        <v>0</v>
      </c>
      <c r="BJ353" s="18" t="s">
        <v>83</v>
      </c>
      <c r="BK353" s="232">
        <f>ROUND(I353*H353,2)</f>
        <v>0</v>
      </c>
      <c r="BL353" s="18" t="s">
        <v>172</v>
      </c>
      <c r="BM353" s="231" t="s">
        <v>1750</v>
      </c>
    </row>
    <row r="354" s="1" customFormat="1">
      <c r="B354" s="39"/>
      <c r="C354" s="40"/>
      <c r="D354" s="233" t="s">
        <v>174</v>
      </c>
      <c r="E354" s="40"/>
      <c r="F354" s="234" t="s">
        <v>1749</v>
      </c>
      <c r="G354" s="40"/>
      <c r="H354" s="40"/>
      <c r="I354" s="146"/>
      <c r="J354" s="40"/>
      <c r="K354" s="40"/>
      <c r="L354" s="44"/>
      <c r="M354" s="235"/>
      <c r="N354" s="84"/>
      <c r="O354" s="84"/>
      <c r="P354" s="84"/>
      <c r="Q354" s="84"/>
      <c r="R354" s="84"/>
      <c r="S354" s="84"/>
      <c r="T354" s="85"/>
      <c r="AT354" s="18" t="s">
        <v>174</v>
      </c>
      <c r="AU354" s="18" t="s">
        <v>83</v>
      </c>
    </row>
    <row r="355" s="1" customFormat="1" ht="16.5" customHeight="1">
      <c r="B355" s="39"/>
      <c r="C355" s="220" t="s">
        <v>1751</v>
      </c>
      <c r="D355" s="220" t="s">
        <v>167</v>
      </c>
      <c r="E355" s="221" t="s">
        <v>1752</v>
      </c>
      <c r="F355" s="222" t="s">
        <v>1753</v>
      </c>
      <c r="G355" s="223" t="s">
        <v>219</v>
      </c>
      <c r="H355" s="224">
        <v>2.46</v>
      </c>
      <c r="I355" s="225"/>
      <c r="J355" s="226">
        <f>ROUND(I355*H355,2)</f>
        <v>0</v>
      </c>
      <c r="K355" s="222" t="s">
        <v>367</v>
      </c>
      <c r="L355" s="44"/>
      <c r="M355" s="227" t="s">
        <v>19</v>
      </c>
      <c r="N355" s="228" t="s">
        <v>47</v>
      </c>
      <c r="O355" s="84"/>
      <c r="P355" s="229">
        <f>O355*H355</f>
        <v>0</v>
      </c>
      <c r="Q355" s="229">
        <v>0</v>
      </c>
      <c r="R355" s="229">
        <f>Q355*H355</f>
        <v>0</v>
      </c>
      <c r="S355" s="229">
        <v>0</v>
      </c>
      <c r="T355" s="230">
        <f>S355*H355</f>
        <v>0</v>
      </c>
      <c r="AR355" s="231" t="s">
        <v>172</v>
      </c>
      <c r="AT355" s="231" t="s">
        <v>167</v>
      </c>
      <c r="AU355" s="231" t="s">
        <v>83</v>
      </c>
      <c r="AY355" s="18" t="s">
        <v>165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8" t="s">
        <v>83</v>
      </c>
      <c r="BK355" s="232">
        <f>ROUND(I355*H355,2)</f>
        <v>0</v>
      </c>
      <c r="BL355" s="18" t="s">
        <v>172</v>
      </c>
      <c r="BM355" s="231" t="s">
        <v>1754</v>
      </c>
    </row>
    <row r="356" s="1" customFormat="1">
      <c r="B356" s="39"/>
      <c r="C356" s="40"/>
      <c r="D356" s="233" t="s">
        <v>174</v>
      </c>
      <c r="E356" s="40"/>
      <c r="F356" s="234" t="s">
        <v>1753</v>
      </c>
      <c r="G356" s="40"/>
      <c r="H356" s="40"/>
      <c r="I356" s="146"/>
      <c r="J356" s="40"/>
      <c r="K356" s="40"/>
      <c r="L356" s="44"/>
      <c r="M356" s="235"/>
      <c r="N356" s="84"/>
      <c r="O356" s="84"/>
      <c r="P356" s="84"/>
      <c r="Q356" s="84"/>
      <c r="R356" s="84"/>
      <c r="S356" s="84"/>
      <c r="T356" s="85"/>
      <c r="AT356" s="18" t="s">
        <v>174</v>
      </c>
      <c r="AU356" s="18" t="s">
        <v>83</v>
      </c>
    </row>
    <row r="357" s="1" customFormat="1" ht="16.5" customHeight="1">
      <c r="B357" s="39"/>
      <c r="C357" s="220" t="s">
        <v>1755</v>
      </c>
      <c r="D357" s="220" t="s">
        <v>167</v>
      </c>
      <c r="E357" s="221" t="s">
        <v>1756</v>
      </c>
      <c r="F357" s="222" t="s">
        <v>1757</v>
      </c>
      <c r="G357" s="223" t="s">
        <v>170</v>
      </c>
      <c r="H357" s="224">
        <v>30</v>
      </c>
      <c r="I357" s="225"/>
      <c r="J357" s="226">
        <f>ROUND(I357*H357,2)</f>
        <v>0</v>
      </c>
      <c r="K357" s="222" t="s">
        <v>367</v>
      </c>
      <c r="L357" s="44"/>
      <c r="M357" s="227" t="s">
        <v>19</v>
      </c>
      <c r="N357" s="228" t="s">
        <v>47</v>
      </c>
      <c r="O357" s="84"/>
      <c r="P357" s="229">
        <f>O357*H357</f>
        <v>0</v>
      </c>
      <c r="Q357" s="229">
        <v>0</v>
      </c>
      <c r="R357" s="229">
        <f>Q357*H357</f>
        <v>0</v>
      </c>
      <c r="S357" s="229">
        <v>0</v>
      </c>
      <c r="T357" s="230">
        <f>S357*H357</f>
        <v>0</v>
      </c>
      <c r="AR357" s="231" t="s">
        <v>172</v>
      </c>
      <c r="AT357" s="231" t="s">
        <v>167</v>
      </c>
      <c r="AU357" s="231" t="s">
        <v>83</v>
      </c>
      <c r="AY357" s="18" t="s">
        <v>165</v>
      </c>
      <c r="BE357" s="232">
        <f>IF(N357="základní",J357,0)</f>
        <v>0</v>
      </c>
      <c r="BF357" s="232">
        <f>IF(N357="snížená",J357,0)</f>
        <v>0</v>
      </c>
      <c r="BG357" s="232">
        <f>IF(N357="zákl. přenesená",J357,0)</f>
        <v>0</v>
      </c>
      <c r="BH357" s="232">
        <f>IF(N357="sníž. přenesená",J357,0)</f>
        <v>0</v>
      </c>
      <c r="BI357" s="232">
        <f>IF(N357="nulová",J357,0)</f>
        <v>0</v>
      </c>
      <c r="BJ357" s="18" t="s">
        <v>83</v>
      </c>
      <c r="BK357" s="232">
        <f>ROUND(I357*H357,2)</f>
        <v>0</v>
      </c>
      <c r="BL357" s="18" t="s">
        <v>172</v>
      </c>
      <c r="BM357" s="231" t="s">
        <v>1758</v>
      </c>
    </row>
    <row r="358" s="1" customFormat="1">
      <c r="B358" s="39"/>
      <c r="C358" s="40"/>
      <c r="D358" s="233" t="s">
        <v>174</v>
      </c>
      <c r="E358" s="40"/>
      <c r="F358" s="234" t="s">
        <v>1757</v>
      </c>
      <c r="G358" s="40"/>
      <c r="H358" s="40"/>
      <c r="I358" s="146"/>
      <c r="J358" s="40"/>
      <c r="K358" s="40"/>
      <c r="L358" s="44"/>
      <c r="M358" s="235"/>
      <c r="N358" s="84"/>
      <c r="O358" s="84"/>
      <c r="P358" s="84"/>
      <c r="Q358" s="84"/>
      <c r="R358" s="84"/>
      <c r="S358" s="84"/>
      <c r="T358" s="85"/>
      <c r="AT358" s="18" t="s">
        <v>174</v>
      </c>
      <c r="AU358" s="18" t="s">
        <v>83</v>
      </c>
    </row>
    <row r="359" s="1" customFormat="1" ht="16.5" customHeight="1">
      <c r="B359" s="39"/>
      <c r="C359" s="220" t="s">
        <v>1759</v>
      </c>
      <c r="D359" s="220" t="s">
        <v>167</v>
      </c>
      <c r="E359" s="221" t="s">
        <v>1760</v>
      </c>
      <c r="F359" s="222" t="s">
        <v>1761</v>
      </c>
      <c r="G359" s="223" t="s">
        <v>170</v>
      </c>
      <c r="H359" s="224">
        <v>6.3200000000000003</v>
      </c>
      <c r="I359" s="225"/>
      <c r="J359" s="226">
        <f>ROUND(I359*H359,2)</f>
        <v>0</v>
      </c>
      <c r="K359" s="222" t="s">
        <v>367</v>
      </c>
      <c r="L359" s="44"/>
      <c r="M359" s="227" t="s">
        <v>19</v>
      </c>
      <c r="N359" s="228" t="s">
        <v>47</v>
      </c>
      <c r="O359" s="84"/>
      <c r="P359" s="229">
        <f>O359*H359</f>
        <v>0</v>
      </c>
      <c r="Q359" s="229">
        <v>0</v>
      </c>
      <c r="R359" s="229">
        <f>Q359*H359</f>
        <v>0</v>
      </c>
      <c r="S359" s="229">
        <v>0</v>
      </c>
      <c r="T359" s="230">
        <f>S359*H359</f>
        <v>0</v>
      </c>
      <c r="AR359" s="231" t="s">
        <v>172</v>
      </c>
      <c r="AT359" s="231" t="s">
        <v>167</v>
      </c>
      <c r="AU359" s="231" t="s">
        <v>83</v>
      </c>
      <c r="AY359" s="18" t="s">
        <v>165</v>
      </c>
      <c r="BE359" s="232">
        <f>IF(N359="základní",J359,0)</f>
        <v>0</v>
      </c>
      <c r="BF359" s="232">
        <f>IF(N359="snížená",J359,0)</f>
        <v>0</v>
      </c>
      <c r="BG359" s="232">
        <f>IF(N359="zákl. přenesená",J359,0)</f>
        <v>0</v>
      </c>
      <c r="BH359" s="232">
        <f>IF(N359="sníž. přenesená",J359,0)</f>
        <v>0</v>
      </c>
      <c r="BI359" s="232">
        <f>IF(N359="nulová",J359,0)</f>
        <v>0</v>
      </c>
      <c r="BJ359" s="18" t="s">
        <v>83</v>
      </c>
      <c r="BK359" s="232">
        <f>ROUND(I359*H359,2)</f>
        <v>0</v>
      </c>
      <c r="BL359" s="18" t="s">
        <v>172</v>
      </c>
      <c r="BM359" s="231" t="s">
        <v>1762</v>
      </c>
    </row>
    <row r="360" s="1" customFormat="1">
      <c r="B360" s="39"/>
      <c r="C360" s="40"/>
      <c r="D360" s="233" t="s">
        <v>174</v>
      </c>
      <c r="E360" s="40"/>
      <c r="F360" s="234" t="s">
        <v>1761</v>
      </c>
      <c r="G360" s="40"/>
      <c r="H360" s="40"/>
      <c r="I360" s="146"/>
      <c r="J360" s="40"/>
      <c r="K360" s="40"/>
      <c r="L360" s="44"/>
      <c r="M360" s="235"/>
      <c r="N360" s="84"/>
      <c r="O360" s="84"/>
      <c r="P360" s="84"/>
      <c r="Q360" s="84"/>
      <c r="R360" s="84"/>
      <c r="S360" s="84"/>
      <c r="T360" s="85"/>
      <c r="AT360" s="18" t="s">
        <v>174</v>
      </c>
      <c r="AU360" s="18" t="s">
        <v>83</v>
      </c>
    </row>
    <row r="361" s="1" customFormat="1" ht="16.5" customHeight="1">
      <c r="B361" s="39"/>
      <c r="C361" s="220" t="s">
        <v>201</v>
      </c>
      <c r="D361" s="220" t="s">
        <v>167</v>
      </c>
      <c r="E361" s="221" t="s">
        <v>1763</v>
      </c>
      <c r="F361" s="222" t="s">
        <v>1764</v>
      </c>
      <c r="G361" s="223" t="s">
        <v>170</v>
      </c>
      <c r="H361" s="224">
        <v>30</v>
      </c>
      <c r="I361" s="225"/>
      <c r="J361" s="226">
        <f>ROUND(I361*H361,2)</f>
        <v>0</v>
      </c>
      <c r="K361" s="222" t="s">
        <v>367</v>
      </c>
      <c r="L361" s="44"/>
      <c r="M361" s="227" t="s">
        <v>19</v>
      </c>
      <c r="N361" s="228" t="s">
        <v>47</v>
      </c>
      <c r="O361" s="84"/>
      <c r="P361" s="229">
        <f>O361*H361</f>
        <v>0</v>
      </c>
      <c r="Q361" s="229">
        <v>0</v>
      </c>
      <c r="R361" s="229">
        <f>Q361*H361</f>
        <v>0</v>
      </c>
      <c r="S361" s="229">
        <v>0</v>
      </c>
      <c r="T361" s="230">
        <f>S361*H361</f>
        <v>0</v>
      </c>
      <c r="AR361" s="231" t="s">
        <v>172</v>
      </c>
      <c r="AT361" s="231" t="s">
        <v>167</v>
      </c>
      <c r="AU361" s="231" t="s">
        <v>83</v>
      </c>
      <c r="AY361" s="18" t="s">
        <v>165</v>
      </c>
      <c r="BE361" s="232">
        <f>IF(N361="základní",J361,0)</f>
        <v>0</v>
      </c>
      <c r="BF361" s="232">
        <f>IF(N361="snížená",J361,0)</f>
        <v>0</v>
      </c>
      <c r="BG361" s="232">
        <f>IF(N361="zákl. přenesená",J361,0)</f>
        <v>0</v>
      </c>
      <c r="BH361" s="232">
        <f>IF(N361="sníž. přenesená",J361,0)</f>
        <v>0</v>
      </c>
      <c r="BI361" s="232">
        <f>IF(N361="nulová",J361,0)</f>
        <v>0</v>
      </c>
      <c r="BJ361" s="18" t="s">
        <v>83</v>
      </c>
      <c r="BK361" s="232">
        <f>ROUND(I361*H361,2)</f>
        <v>0</v>
      </c>
      <c r="BL361" s="18" t="s">
        <v>172</v>
      </c>
      <c r="BM361" s="231" t="s">
        <v>1765</v>
      </c>
    </row>
    <row r="362" s="1" customFormat="1">
      <c r="B362" s="39"/>
      <c r="C362" s="40"/>
      <c r="D362" s="233" t="s">
        <v>174</v>
      </c>
      <c r="E362" s="40"/>
      <c r="F362" s="234" t="s">
        <v>1764</v>
      </c>
      <c r="G362" s="40"/>
      <c r="H362" s="40"/>
      <c r="I362" s="146"/>
      <c r="J362" s="40"/>
      <c r="K362" s="40"/>
      <c r="L362" s="44"/>
      <c r="M362" s="235"/>
      <c r="N362" s="84"/>
      <c r="O362" s="84"/>
      <c r="P362" s="84"/>
      <c r="Q362" s="84"/>
      <c r="R362" s="84"/>
      <c r="S362" s="84"/>
      <c r="T362" s="85"/>
      <c r="AT362" s="18" t="s">
        <v>174</v>
      </c>
      <c r="AU362" s="18" t="s">
        <v>83</v>
      </c>
    </row>
    <row r="363" s="1" customFormat="1" ht="16.5" customHeight="1">
      <c r="B363" s="39"/>
      <c r="C363" s="220" t="s">
        <v>1766</v>
      </c>
      <c r="D363" s="220" t="s">
        <v>167</v>
      </c>
      <c r="E363" s="221" t="s">
        <v>1767</v>
      </c>
      <c r="F363" s="222" t="s">
        <v>1768</v>
      </c>
      <c r="G363" s="223" t="s">
        <v>219</v>
      </c>
      <c r="H363" s="224">
        <v>135.55000000000001</v>
      </c>
      <c r="I363" s="225"/>
      <c r="J363" s="226">
        <f>ROUND(I363*H363,2)</f>
        <v>0</v>
      </c>
      <c r="K363" s="222" t="s">
        <v>367</v>
      </c>
      <c r="L363" s="44"/>
      <c r="M363" s="227" t="s">
        <v>19</v>
      </c>
      <c r="N363" s="228" t="s">
        <v>47</v>
      </c>
      <c r="O363" s="84"/>
      <c r="P363" s="229">
        <f>O363*H363</f>
        <v>0</v>
      </c>
      <c r="Q363" s="229">
        <v>0</v>
      </c>
      <c r="R363" s="229">
        <f>Q363*H363</f>
        <v>0</v>
      </c>
      <c r="S363" s="229">
        <v>0</v>
      </c>
      <c r="T363" s="230">
        <f>S363*H363</f>
        <v>0</v>
      </c>
      <c r="AR363" s="231" t="s">
        <v>172</v>
      </c>
      <c r="AT363" s="231" t="s">
        <v>167</v>
      </c>
      <c r="AU363" s="231" t="s">
        <v>83</v>
      </c>
      <c r="AY363" s="18" t="s">
        <v>165</v>
      </c>
      <c r="BE363" s="232">
        <f>IF(N363="základní",J363,0)</f>
        <v>0</v>
      </c>
      <c r="BF363" s="232">
        <f>IF(N363="snížená",J363,0)</f>
        <v>0</v>
      </c>
      <c r="BG363" s="232">
        <f>IF(N363="zákl. přenesená",J363,0)</f>
        <v>0</v>
      </c>
      <c r="BH363" s="232">
        <f>IF(N363="sníž. přenesená",J363,0)</f>
        <v>0</v>
      </c>
      <c r="BI363" s="232">
        <f>IF(N363="nulová",J363,0)</f>
        <v>0</v>
      </c>
      <c r="BJ363" s="18" t="s">
        <v>83</v>
      </c>
      <c r="BK363" s="232">
        <f>ROUND(I363*H363,2)</f>
        <v>0</v>
      </c>
      <c r="BL363" s="18" t="s">
        <v>172</v>
      </c>
      <c r="BM363" s="231" t="s">
        <v>1769</v>
      </c>
    </row>
    <row r="364" s="1" customFormat="1">
      <c r="B364" s="39"/>
      <c r="C364" s="40"/>
      <c r="D364" s="233" t="s">
        <v>174</v>
      </c>
      <c r="E364" s="40"/>
      <c r="F364" s="234" t="s">
        <v>1768</v>
      </c>
      <c r="G364" s="40"/>
      <c r="H364" s="40"/>
      <c r="I364" s="146"/>
      <c r="J364" s="40"/>
      <c r="K364" s="40"/>
      <c r="L364" s="44"/>
      <c r="M364" s="235"/>
      <c r="N364" s="84"/>
      <c r="O364" s="84"/>
      <c r="P364" s="84"/>
      <c r="Q364" s="84"/>
      <c r="R364" s="84"/>
      <c r="S364" s="84"/>
      <c r="T364" s="85"/>
      <c r="AT364" s="18" t="s">
        <v>174</v>
      </c>
      <c r="AU364" s="18" t="s">
        <v>83</v>
      </c>
    </row>
    <row r="365" s="1" customFormat="1" ht="16.5" customHeight="1">
      <c r="B365" s="39"/>
      <c r="C365" s="220" t="s">
        <v>1770</v>
      </c>
      <c r="D365" s="220" t="s">
        <v>167</v>
      </c>
      <c r="E365" s="221" t="s">
        <v>1771</v>
      </c>
      <c r="F365" s="222" t="s">
        <v>1772</v>
      </c>
      <c r="G365" s="223" t="s">
        <v>219</v>
      </c>
      <c r="H365" s="224">
        <v>135.55000000000001</v>
      </c>
      <c r="I365" s="225"/>
      <c r="J365" s="226">
        <f>ROUND(I365*H365,2)</f>
        <v>0</v>
      </c>
      <c r="K365" s="222" t="s">
        <v>367</v>
      </c>
      <c r="L365" s="44"/>
      <c r="M365" s="227" t="s">
        <v>19</v>
      </c>
      <c r="N365" s="228" t="s">
        <v>47</v>
      </c>
      <c r="O365" s="84"/>
      <c r="P365" s="229">
        <f>O365*H365</f>
        <v>0</v>
      </c>
      <c r="Q365" s="229">
        <v>0</v>
      </c>
      <c r="R365" s="229">
        <f>Q365*H365</f>
        <v>0</v>
      </c>
      <c r="S365" s="229">
        <v>0</v>
      </c>
      <c r="T365" s="230">
        <f>S365*H365</f>
        <v>0</v>
      </c>
      <c r="AR365" s="231" t="s">
        <v>172</v>
      </c>
      <c r="AT365" s="231" t="s">
        <v>167</v>
      </c>
      <c r="AU365" s="231" t="s">
        <v>83</v>
      </c>
      <c r="AY365" s="18" t="s">
        <v>165</v>
      </c>
      <c r="BE365" s="232">
        <f>IF(N365="základní",J365,0)</f>
        <v>0</v>
      </c>
      <c r="BF365" s="232">
        <f>IF(N365="snížená",J365,0)</f>
        <v>0</v>
      </c>
      <c r="BG365" s="232">
        <f>IF(N365="zákl. přenesená",J365,0)</f>
        <v>0</v>
      </c>
      <c r="BH365" s="232">
        <f>IF(N365="sníž. přenesená",J365,0)</f>
        <v>0</v>
      </c>
      <c r="BI365" s="232">
        <f>IF(N365="nulová",J365,0)</f>
        <v>0</v>
      </c>
      <c r="BJ365" s="18" t="s">
        <v>83</v>
      </c>
      <c r="BK365" s="232">
        <f>ROUND(I365*H365,2)</f>
        <v>0</v>
      </c>
      <c r="BL365" s="18" t="s">
        <v>172</v>
      </c>
      <c r="BM365" s="231" t="s">
        <v>1773</v>
      </c>
    </row>
    <row r="366" s="1" customFormat="1">
      <c r="B366" s="39"/>
      <c r="C366" s="40"/>
      <c r="D366" s="233" t="s">
        <v>174</v>
      </c>
      <c r="E366" s="40"/>
      <c r="F366" s="234" t="s">
        <v>1772</v>
      </c>
      <c r="G366" s="40"/>
      <c r="H366" s="40"/>
      <c r="I366" s="146"/>
      <c r="J366" s="40"/>
      <c r="K366" s="40"/>
      <c r="L366" s="44"/>
      <c r="M366" s="235"/>
      <c r="N366" s="84"/>
      <c r="O366" s="84"/>
      <c r="P366" s="84"/>
      <c r="Q366" s="84"/>
      <c r="R366" s="84"/>
      <c r="S366" s="84"/>
      <c r="T366" s="85"/>
      <c r="AT366" s="18" t="s">
        <v>174</v>
      </c>
      <c r="AU366" s="18" t="s">
        <v>83</v>
      </c>
    </row>
    <row r="367" s="1" customFormat="1" ht="16.5" customHeight="1">
      <c r="B367" s="39"/>
      <c r="C367" s="220" t="s">
        <v>1774</v>
      </c>
      <c r="D367" s="220" t="s">
        <v>167</v>
      </c>
      <c r="E367" s="221" t="s">
        <v>1775</v>
      </c>
      <c r="F367" s="222" t="s">
        <v>1776</v>
      </c>
      <c r="G367" s="223" t="s">
        <v>197</v>
      </c>
      <c r="H367" s="224">
        <v>29</v>
      </c>
      <c r="I367" s="225"/>
      <c r="J367" s="226">
        <f>ROUND(I367*H367,2)</f>
        <v>0</v>
      </c>
      <c r="K367" s="222" t="s">
        <v>367</v>
      </c>
      <c r="L367" s="44"/>
      <c r="M367" s="227" t="s">
        <v>19</v>
      </c>
      <c r="N367" s="228" t="s">
        <v>47</v>
      </c>
      <c r="O367" s="84"/>
      <c r="P367" s="229">
        <f>O367*H367</f>
        <v>0</v>
      </c>
      <c r="Q367" s="229">
        <v>0</v>
      </c>
      <c r="R367" s="229">
        <f>Q367*H367</f>
        <v>0</v>
      </c>
      <c r="S367" s="229">
        <v>0</v>
      </c>
      <c r="T367" s="230">
        <f>S367*H367</f>
        <v>0</v>
      </c>
      <c r="AR367" s="231" t="s">
        <v>172</v>
      </c>
      <c r="AT367" s="231" t="s">
        <v>167</v>
      </c>
      <c r="AU367" s="231" t="s">
        <v>83</v>
      </c>
      <c r="AY367" s="18" t="s">
        <v>165</v>
      </c>
      <c r="BE367" s="232">
        <f>IF(N367="základní",J367,0)</f>
        <v>0</v>
      </c>
      <c r="BF367" s="232">
        <f>IF(N367="snížená",J367,0)</f>
        <v>0</v>
      </c>
      <c r="BG367" s="232">
        <f>IF(N367="zákl. přenesená",J367,0)</f>
        <v>0</v>
      </c>
      <c r="BH367" s="232">
        <f>IF(N367="sníž. přenesená",J367,0)</f>
        <v>0</v>
      </c>
      <c r="BI367" s="232">
        <f>IF(N367="nulová",J367,0)</f>
        <v>0</v>
      </c>
      <c r="BJ367" s="18" t="s">
        <v>83</v>
      </c>
      <c r="BK367" s="232">
        <f>ROUND(I367*H367,2)</f>
        <v>0</v>
      </c>
      <c r="BL367" s="18" t="s">
        <v>172</v>
      </c>
      <c r="BM367" s="231" t="s">
        <v>1777</v>
      </c>
    </row>
    <row r="368" s="1" customFormat="1">
      <c r="B368" s="39"/>
      <c r="C368" s="40"/>
      <c r="D368" s="233" t="s">
        <v>174</v>
      </c>
      <c r="E368" s="40"/>
      <c r="F368" s="234" t="s">
        <v>1776</v>
      </c>
      <c r="G368" s="40"/>
      <c r="H368" s="40"/>
      <c r="I368" s="146"/>
      <c r="J368" s="40"/>
      <c r="K368" s="40"/>
      <c r="L368" s="44"/>
      <c r="M368" s="235"/>
      <c r="N368" s="84"/>
      <c r="O368" s="84"/>
      <c r="P368" s="84"/>
      <c r="Q368" s="84"/>
      <c r="R368" s="84"/>
      <c r="S368" s="84"/>
      <c r="T368" s="85"/>
      <c r="AT368" s="18" t="s">
        <v>174</v>
      </c>
      <c r="AU368" s="18" t="s">
        <v>83</v>
      </c>
    </row>
    <row r="369" s="1" customFormat="1" ht="16.5" customHeight="1">
      <c r="B369" s="39"/>
      <c r="C369" s="220" t="s">
        <v>1778</v>
      </c>
      <c r="D369" s="220" t="s">
        <v>167</v>
      </c>
      <c r="E369" s="221" t="s">
        <v>1779</v>
      </c>
      <c r="F369" s="222" t="s">
        <v>1780</v>
      </c>
      <c r="G369" s="223" t="s">
        <v>197</v>
      </c>
      <c r="H369" s="224">
        <v>131</v>
      </c>
      <c r="I369" s="225"/>
      <c r="J369" s="226">
        <f>ROUND(I369*H369,2)</f>
        <v>0</v>
      </c>
      <c r="K369" s="222" t="s">
        <v>367</v>
      </c>
      <c r="L369" s="44"/>
      <c r="M369" s="227" t="s">
        <v>19</v>
      </c>
      <c r="N369" s="228" t="s">
        <v>47</v>
      </c>
      <c r="O369" s="84"/>
      <c r="P369" s="229">
        <f>O369*H369</f>
        <v>0</v>
      </c>
      <c r="Q369" s="229">
        <v>0</v>
      </c>
      <c r="R369" s="229">
        <f>Q369*H369</f>
        <v>0</v>
      </c>
      <c r="S369" s="229">
        <v>0</v>
      </c>
      <c r="T369" s="230">
        <f>S369*H369</f>
        <v>0</v>
      </c>
      <c r="AR369" s="231" t="s">
        <v>172</v>
      </c>
      <c r="AT369" s="231" t="s">
        <v>167</v>
      </c>
      <c r="AU369" s="231" t="s">
        <v>83</v>
      </c>
      <c r="AY369" s="18" t="s">
        <v>165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18" t="s">
        <v>83</v>
      </c>
      <c r="BK369" s="232">
        <f>ROUND(I369*H369,2)</f>
        <v>0</v>
      </c>
      <c r="BL369" s="18" t="s">
        <v>172</v>
      </c>
      <c r="BM369" s="231" t="s">
        <v>1781</v>
      </c>
    </row>
    <row r="370" s="1" customFormat="1">
      <c r="B370" s="39"/>
      <c r="C370" s="40"/>
      <c r="D370" s="233" t="s">
        <v>174</v>
      </c>
      <c r="E370" s="40"/>
      <c r="F370" s="234" t="s">
        <v>1780</v>
      </c>
      <c r="G370" s="40"/>
      <c r="H370" s="40"/>
      <c r="I370" s="146"/>
      <c r="J370" s="40"/>
      <c r="K370" s="40"/>
      <c r="L370" s="44"/>
      <c r="M370" s="235"/>
      <c r="N370" s="84"/>
      <c r="O370" s="84"/>
      <c r="P370" s="84"/>
      <c r="Q370" s="84"/>
      <c r="R370" s="84"/>
      <c r="S370" s="84"/>
      <c r="T370" s="85"/>
      <c r="AT370" s="18" t="s">
        <v>174</v>
      </c>
      <c r="AU370" s="18" t="s">
        <v>83</v>
      </c>
    </row>
    <row r="371" s="1" customFormat="1" ht="16.5" customHeight="1">
      <c r="B371" s="39"/>
      <c r="C371" s="220" t="s">
        <v>1782</v>
      </c>
      <c r="D371" s="220" t="s">
        <v>167</v>
      </c>
      <c r="E371" s="221" t="s">
        <v>1783</v>
      </c>
      <c r="F371" s="222" t="s">
        <v>1784</v>
      </c>
      <c r="G371" s="223" t="s">
        <v>197</v>
      </c>
      <c r="H371" s="224">
        <v>66</v>
      </c>
      <c r="I371" s="225"/>
      <c r="J371" s="226">
        <f>ROUND(I371*H371,2)</f>
        <v>0</v>
      </c>
      <c r="K371" s="222" t="s">
        <v>367</v>
      </c>
      <c r="L371" s="44"/>
      <c r="M371" s="227" t="s">
        <v>19</v>
      </c>
      <c r="N371" s="228" t="s">
        <v>47</v>
      </c>
      <c r="O371" s="84"/>
      <c r="P371" s="229">
        <f>O371*H371</f>
        <v>0</v>
      </c>
      <c r="Q371" s="229">
        <v>0</v>
      </c>
      <c r="R371" s="229">
        <f>Q371*H371</f>
        <v>0</v>
      </c>
      <c r="S371" s="229">
        <v>0</v>
      </c>
      <c r="T371" s="230">
        <f>S371*H371</f>
        <v>0</v>
      </c>
      <c r="AR371" s="231" t="s">
        <v>172</v>
      </c>
      <c r="AT371" s="231" t="s">
        <v>167</v>
      </c>
      <c r="AU371" s="231" t="s">
        <v>83</v>
      </c>
      <c r="AY371" s="18" t="s">
        <v>165</v>
      </c>
      <c r="BE371" s="232">
        <f>IF(N371="základní",J371,0)</f>
        <v>0</v>
      </c>
      <c r="BF371" s="232">
        <f>IF(N371="snížená",J371,0)</f>
        <v>0</v>
      </c>
      <c r="BG371" s="232">
        <f>IF(N371="zákl. přenesená",J371,0)</f>
        <v>0</v>
      </c>
      <c r="BH371" s="232">
        <f>IF(N371="sníž. přenesená",J371,0)</f>
        <v>0</v>
      </c>
      <c r="BI371" s="232">
        <f>IF(N371="nulová",J371,0)</f>
        <v>0</v>
      </c>
      <c r="BJ371" s="18" t="s">
        <v>83</v>
      </c>
      <c r="BK371" s="232">
        <f>ROUND(I371*H371,2)</f>
        <v>0</v>
      </c>
      <c r="BL371" s="18" t="s">
        <v>172</v>
      </c>
      <c r="BM371" s="231" t="s">
        <v>1785</v>
      </c>
    </row>
    <row r="372" s="1" customFormat="1">
      <c r="B372" s="39"/>
      <c r="C372" s="40"/>
      <c r="D372" s="233" t="s">
        <v>174</v>
      </c>
      <c r="E372" s="40"/>
      <c r="F372" s="234" t="s">
        <v>1784</v>
      </c>
      <c r="G372" s="40"/>
      <c r="H372" s="40"/>
      <c r="I372" s="146"/>
      <c r="J372" s="40"/>
      <c r="K372" s="40"/>
      <c r="L372" s="44"/>
      <c r="M372" s="235"/>
      <c r="N372" s="84"/>
      <c r="O372" s="84"/>
      <c r="P372" s="84"/>
      <c r="Q372" s="84"/>
      <c r="R372" s="84"/>
      <c r="S372" s="84"/>
      <c r="T372" s="85"/>
      <c r="AT372" s="18" t="s">
        <v>174</v>
      </c>
      <c r="AU372" s="18" t="s">
        <v>83</v>
      </c>
    </row>
    <row r="373" s="1" customFormat="1" ht="16.5" customHeight="1">
      <c r="B373" s="39"/>
      <c r="C373" s="220" t="s">
        <v>1786</v>
      </c>
      <c r="D373" s="220" t="s">
        <v>167</v>
      </c>
      <c r="E373" s="221" t="s">
        <v>1787</v>
      </c>
      <c r="F373" s="222" t="s">
        <v>1788</v>
      </c>
      <c r="G373" s="223" t="s">
        <v>324</v>
      </c>
      <c r="H373" s="224">
        <v>2</v>
      </c>
      <c r="I373" s="225"/>
      <c r="J373" s="226">
        <f>ROUND(I373*H373,2)</f>
        <v>0</v>
      </c>
      <c r="K373" s="222" t="s">
        <v>367</v>
      </c>
      <c r="L373" s="44"/>
      <c r="M373" s="227" t="s">
        <v>19</v>
      </c>
      <c r="N373" s="228" t="s">
        <v>47</v>
      </c>
      <c r="O373" s="84"/>
      <c r="P373" s="229">
        <f>O373*H373</f>
        <v>0</v>
      </c>
      <c r="Q373" s="229">
        <v>0</v>
      </c>
      <c r="R373" s="229">
        <f>Q373*H373</f>
        <v>0</v>
      </c>
      <c r="S373" s="229">
        <v>0</v>
      </c>
      <c r="T373" s="230">
        <f>S373*H373</f>
        <v>0</v>
      </c>
      <c r="AR373" s="231" t="s">
        <v>172</v>
      </c>
      <c r="AT373" s="231" t="s">
        <v>167</v>
      </c>
      <c r="AU373" s="231" t="s">
        <v>83</v>
      </c>
      <c r="AY373" s="18" t="s">
        <v>165</v>
      </c>
      <c r="BE373" s="232">
        <f>IF(N373="základní",J373,0)</f>
        <v>0</v>
      </c>
      <c r="BF373" s="232">
        <f>IF(N373="snížená",J373,0)</f>
        <v>0</v>
      </c>
      <c r="BG373" s="232">
        <f>IF(N373="zákl. přenesená",J373,0)</f>
        <v>0</v>
      </c>
      <c r="BH373" s="232">
        <f>IF(N373="sníž. přenesená",J373,0)</f>
        <v>0</v>
      </c>
      <c r="BI373" s="232">
        <f>IF(N373="nulová",J373,0)</f>
        <v>0</v>
      </c>
      <c r="BJ373" s="18" t="s">
        <v>83</v>
      </c>
      <c r="BK373" s="232">
        <f>ROUND(I373*H373,2)</f>
        <v>0</v>
      </c>
      <c r="BL373" s="18" t="s">
        <v>172</v>
      </c>
      <c r="BM373" s="231" t="s">
        <v>1789</v>
      </c>
    </row>
    <row r="374" s="1" customFormat="1">
      <c r="B374" s="39"/>
      <c r="C374" s="40"/>
      <c r="D374" s="233" t="s">
        <v>174</v>
      </c>
      <c r="E374" s="40"/>
      <c r="F374" s="234" t="s">
        <v>1788</v>
      </c>
      <c r="G374" s="40"/>
      <c r="H374" s="40"/>
      <c r="I374" s="146"/>
      <c r="J374" s="40"/>
      <c r="K374" s="40"/>
      <c r="L374" s="44"/>
      <c r="M374" s="235"/>
      <c r="N374" s="84"/>
      <c r="O374" s="84"/>
      <c r="P374" s="84"/>
      <c r="Q374" s="84"/>
      <c r="R374" s="84"/>
      <c r="S374" s="84"/>
      <c r="T374" s="85"/>
      <c r="AT374" s="18" t="s">
        <v>174</v>
      </c>
      <c r="AU374" s="18" t="s">
        <v>83</v>
      </c>
    </row>
    <row r="375" s="1" customFormat="1" ht="16.5" customHeight="1">
      <c r="B375" s="39"/>
      <c r="C375" s="220" t="s">
        <v>1790</v>
      </c>
      <c r="D375" s="220" t="s">
        <v>167</v>
      </c>
      <c r="E375" s="221" t="s">
        <v>1791</v>
      </c>
      <c r="F375" s="222" t="s">
        <v>1792</v>
      </c>
      <c r="G375" s="223" t="s">
        <v>219</v>
      </c>
      <c r="H375" s="224">
        <v>5.6299999999999999</v>
      </c>
      <c r="I375" s="225"/>
      <c r="J375" s="226">
        <f>ROUND(I375*H375,2)</f>
        <v>0</v>
      </c>
      <c r="K375" s="222" t="s">
        <v>367</v>
      </c>
      <c r="L375" s="44"/>
      <c r="M375" s="227" t="s">
        <v>19</v>
      </c>
      <c r="N375" s="228" t="s">
        <v>47</v>
      </c>
      <c r="O375" s="84"/>
      <c r="P375" s="229">
        <f>O375*H375</f>
        <v>0</v>
      </c>
      <c r="Q375" s="229">
        <v>0</v>
      </c>
      <c r="R375" s="229">
        <f>Q375*H375</f>
        <v>0</v>
      </c>
      <c r="S375" s="229">
        <v>0</v>
      </c>
      <c r="T375" s="230">
        <f>S375*H375</f>
        <v>0</v>
      </c>
      <c r="AR375" s="231" t="s">
        <v>172</v>
      </c>
      <c r="AT375" s="231" t="s">
        <v>167</v>
      </c>
      <c r="AU375" s="231" t="s">
        <v>83</v>
      </c>
      <c r="AY375" s="18" t="s">
        <v>165</v>
      </c>
      <c r="BE375" s="232">
        <f>IF(N375="základní",J375,0)</f>
        <v>0</v>
      </c>
      <c r="BF375" s="232">
        <f>IF(N375="snížená",J375,0)</f>
        <v>0</v>
      </c>
      <c r="BG375" s="232">
        <f>IF(N375="zákl. přenesená",J375,0)</f>
        <v>0</v>
      </c>
      <c r="BH375" s="232">
        <f>IF(N375="sníž. přenesená",J375,0)</f>
        <v>0</v>
      </c>
      <c r="BI375" s="232">
        <f>IF(N375="nulová",J375,0)</f>
        <v>0</v>
      </c>
      <c r="BJ375" s="18" t="s">
        <v>83</v>
      </c>
      <c r="BK375" s="232">
        <f>ROUND(I375*H375,2)</f>
        <v>0</v>
      </c>
      <c r="BL375" s="18" t="s">
        <v>172</v>
      </c>
      <c r="BM375" s="231" t="s">
        <v>1793</v>
      </c>
    </row>
    <row r="376" s="1" customFormat="1">
      <c r="B376" s="39"/>
      <c r="C376" s="40"/>
      <c r="D376" s="233" t="s">
        <v>174</v>
      </c>
      <c r="E376" s="40"/>
      <c r="F376" s="234" t="s">
        <v>1792</v>
      </c>
      <c r="G376" s="40"/>
      <c r="H376" s="40"/>
      <c r="I376" s="146"/>
      <c r="J376" s="40"/>
      <c r="K376" s="40"/>
      <c r="L376" s="44"/>
      <c r="M376" s="235"/>
      <c r="N376" s="84"/>
      <c r="O376" s="84"/>
      <c r="P376" s="84"/>
      <c r="Q376" s="84"/>
      <c r="R376" s="84"/>
      <c r="S376" s="84"/>
      <c r="T376" s="85"/>
      <c r="AT376" s="18" t="s">
        <v>174</v>
      </c>
      <c r="AU376" s="18" t="s">
        <v>83</v>
      </c>
    </row>
    <row r="377" s="1" customFormat="1" ht="16.5" customHeight="1">
      <c r="B377" s="39"/>
      <c r="C377" s="220" t="s">
        <v>1794</v>
      </c>
      <c r="D377" s="220" t="s">
        <v>167</v>
      </c>
      <c r="E377" s="221" t="s">
        <v>1795</v>
      </c>
      <c r="F377" s="222" t="s">
        <v>1796</v>
      </c>
      <c r="G377" s="223" t="s">
        <v>324</v>
      </c>
      <c r="H377" s="224">
        <v>1</v>
      </c>
      <c r="I377" s="225"/>
      <c r="J377" s="226">
        <f>ROUND(I377*H377,2)</f>
        <v>0</v>
      </c>
      <c r="K377" s="222" t="s">
        <v>367</v>
      </c>
      <c r="L377" s="44"/>
      <c r="M377" s="227" t="s">
        <v>19</v>
      </c>
      <c r="N377" s="228" t="s">
        <v>47</v>
      </c>
      <c r="O377" s="84"/>
      <c r="P377" s="229">
        <f>O377*H377</f>
        <v>0</v>
      </c>
      <c r="Q377" s="229">
        <v>0</v>
      </c>
      <c r="R377" s="229">
        <f>Q377*H377</f>
        <v>0</v>
      </c>
      <c r="S377" s="229">
        <v>0</v>
      </c>
      <c r="T377" s="230">
        <f>S377*H377</f>
        <v>0</v>
      </c>
      <c r="AR377" s="231" t="s">
        <v>172</v>
      </c>
      <c r="AT377" s="231" t="s">
        <v>167</v>
      </c>
      <c r="AU377" s="231" t="s">
        <v>83</v>
      </c>
      <c r="AY377" s="18" t="s">
        <v>165</v>
      </c>
      <c r="BE377" s="232">
        <f>IF(N377="základní",J377,0)</f>
        <v>0</v>
      </c>
      <c r="BF377" s="232">
        <f>IF(N377="snížená",J377,0)</f>
        <v>0</v>
      </c>
      <c r="BG377" s="232">
        <f>IF(N377="zákl. přenesená",J377,0)</f>
        <v>0</v>
      </c>
      <c r="BH377" s="232">
        <f>IF(N377="sníž. přenesená",J377,0)</f>
        <v>0</v>
      </c>
      <c r="BI377" s="232">
        <f>IF(N377="nulová",J377,0)</f>
        <v>0</v>
      </c>
      <c r="BJ377" s="18" t="s">
        <v>83</v>
      </c>
      <c r="BK377" s="232">
        <f>ROUND(I377*H377,2)</f>
        <v>0</v>
      </c>
      <c r="BL377" s="18" t="s">
        <v>172</v>
      </c>
      <c r="BM377" s="231" t="s">
        <v>1797</v>
      </c>
    </row>
    <row r="378" s="1" customFormat="1">
      <c r="B378" s="39"/>
      <c r="C378" s="40"/>
      <c r="D378" s="233" t="s">
        <v>174</v>
      </c>
      <c r="E378" s="40"/>
      <c r="F378" s="234" t="s">
        <v>1796</v>
      </c>
      <c r="G378" s="40"/>
      <c r="H378" s="40"/>
      <c r="I378" s="146"/>
      <c r="J378" s="40"/>
      <c r="K378" s="40"/>
      <c r="L378" s="44"/>
      <c r="M378" s="235"/>
      <c r="N378" s="84"/>
      <c r="O378" s="84"/>
      <c r="P378" s="84"/>
      <c r="Q378" s="84"/>
      <c r="R378" s="84"/>
      <c r="S378" s="84"/>
      <c r="T378" s="85"/>
      <c r="AT378" s="18" t="s">
        <v>174</v>
      </c>
      <c r="AU378" s="18" t="s">
        <v>83</v>
      </c>
    </row>
    <row r="379" s="1" customFormat="1" ht="16.5" customHeight="1">
      <c r="B379" s="39"/>
      <c r="C379" s="220" t="s">
        <v>1798</v>
      </c>
      <c r="D379" s="220" t="s">
        <v>167</v>
      </c>
      <c r="E379" s="221" t="s">
        <v>1799</v>
      </c>
      <c r="F379" s="222" t="s">
        <v>1800</v>
      </c>
      <c r="G379" s="223" t="s">
        <v>219</v>
      </c>
      <c r="H379" s="224">
        <v>181.59</v>
      </c>
      <c r="I379" s="225"/>
      <c r="J379" s="226">
        <f>ROUND(I379*H379,2)</f>
        <v>0</v>
      </c>
      <c r="K379" s="222" t="s">
        <v>367</v>
      </c>
      <c r="L379" s="44"/>
      <c r="M379" s="227" t="s">
        <v>19</v>
      </c>
      <c r="N379" s="228" t="s">
        <v>47</v>
      </c>
      <c r="O379" s="84"/>
      <c r="P379" s="229">
        <f>O379*H379</f>
        <v>0</v>
      </c>
      <c r="Q379" s="229">
        <v>0</v>
      </c>
      <c r="R379" s="229">
        <f>Q379*H379</f>
        <v>0</v>
      </c>
      <c r="S379" s="229">
        <v>0</v>
      </c>
      <c r="T379" s="230">
        <f>S379*H379</f>
        <v>0</v>
      </c>
      <c r="AR379" s="231" t="s">
        <v>172</v>
      </c>
      <c r="AT379" s="231" t="s">
        <v>167</v>
      </c>
      <c r="AU379" s="231" t="s">
        <v>83</v>
      </c>
      <c r="AY379" s="18" t="s">
        <v>165</v>
      </c>
      <c r="BE379" s="232">
        <f>IF(N379="základní",J379,0)</f>
        <v>0</v>
      </c>
      <c r="BF379" s="232">
        <f>IF(N379="snížená",J379,0)</f>
        <v>0</v>
      </c>
      <c r="BG379" s="232">
        <f>IF(N379="zákl. přenesená",J379,0)</f>
        <v>0</v>
      </c>
      <c r="BH379" s="232">
        <f>IF(N379="sníž. přenesená",J379,0)</f>
        <v>0</v>
      </c>
      <c r="BI379" s="232">
        <f>IF(N379="nulová",J379,0)</f>
        <v>0</v>
      </c>
      <c r="BJ379" s="18" t="s">
        <v>83</v>
      </c>
      <c r="BK379" s="232">
        <f>ROUND(I379*H379,2)</f>
        <v>0</v>
      </c>
      <c r="BL379" s="18" t="s">
        <v>172</v>
      </c>
      <c r="BM379" s="231" t="s">
        <v>1801</v>
      </c>
    </row>
    <row r="380" s="1" customFormat="1">
      <c r="B380" s="39"/>
      <c r="C380" s="40"/>
      <c r="D380" s="233" t="s">
        <v>174</v>
      </c>
      <c r="E380" s="40"/>
      <c r="F380" s="234" t="s">
        <v>1800</v>
      </c>
      <c r="G380" s="40"/>
      <c r="H380" s="40"/>
      <c r="I380" s="146"/>
      <c r="J380" s="40"/>
      <c r="K380" s="40"/>
      <c r="L380" s="44"/>
      <c r="M380" s="235"/>
      <c r="N380" s="84"/>
      <c r="O380" s="84"/>
      <c r="P380" s="84"/>
      <c r="Q380" s="84"/>
      <c r="R380" s="84"/>
      <c r="S380" s="84"/>
      <c r="T380" s="85"/>
      <c r="AT380" s="18" t="s">
        <v>174</v>
      </c>
      <c r="AU380" s="18" t="s">
        <v>83</v>
      </c>
    </row>
    <row r="381" s="1" customFormat="1" ht="16.5" customHeight="1">
      <c r="B381" s="39"/>
      <c r="C381" s="220" t="s">
        <v>1802</v>
      </c>
      <c r="D381" s="220" t="s">
        <v>167</v>
      </c>
      <c r="E381" s="221" t="s">
        <v>1803</v>
      </c>
      <c r="F381" s="222" t="s">
        <v>1804</v>
      </c>
      <c r="G381" s="223" t="s">
        <v>197</v>
      </c>
      <c r="H381" s="224">
        <v>226</v>
      </c>
      <c r="I381" s="225"/>
      <c r="J381" s="226">
        <f>ROUND(I381*H381,2)</f>
        <v>0</v>
      </c>
      <c r="K381" s="222" t="s">
        <v>367</v>
      </c>
      <c r="L381" s="44"/>
      <c r="M381" s="227" t="s">
        <v>19</v>
      </c>
      <c r="N381" s="228" t="s">
        <v>47</v>
      </c>
      <c r="O381" s="84"/>
      <c r="P381" s="229">
        <f>O381*H381</f>
        <v>0</v>
      </c>
      <c r="Q381" s="229">
        <v>0</v>
      </c>
      <c r="R381" s="229">
        <f>Q381*H381</f>
        <v>0</v>
      </c>
      <c r="S381" s="229">
        <v>0</v>
      </c>
      <c r="T381" s="230">
        <f>S381*H381</f>
        <v>0</v>
      </c>
      <c r="AR381" s="231" t="s">
        <v>172</v>
      </c>
      <c r="AT381" s="231" t="s">
        <v>167</v>
      </c>
      <c r="AU381" s="231" t="s">
        <v>83</v>
      </c>
      <c r="AY381" s="18" t="s">
        <v>165</v>
      </c>
      <c r="BE381" s="232">
        <f>IF(N381="základní",J381,0)</f>
        <v>0</v>
      </c>
      <c r="BF381" s="232">
        <f>IF(N381="snížená",J381,0)</f>
        <v>0</v>
      </c>
      <c r="BG381" s="232">
        <f>IF(N381="zákl. přenesená",J381,0)</f>
        <v>0</v>
      </c>
      <c r="BH381" s="232">
        <f>IF(N381="sníž. přenesená",J381,0)</f>
        <v>0</v>
      </c>
      <c r="BI381" s="232">
        <f>IF(N381="nulová",J381,0)</f>
        <v>0</v>
      </c>
      <c r="BJ381" s="18" t="s">
        <v>83</v>
      </c>
      <c r="BK381" s="232">
        <f>ROUND(I381*H381,2)</f>
        <v>0</v>
      </c>
      <c r="BL381" s="18" t="s">
        <v>172</v>
      </c>
      <c r="BM381" s="231" t="s">
        <v>1805</v>
      </c>
    </row>
    <row r="382" s="1" customFormat="1">
      <c r="B382" s="39"/>
      <c r="C382" s="40"/>
      <c r="D382" s="233" t="s">
        <v>174</v>
      </c>
      <c r="E382" s="40"/>
      <c r="F382" s="234" t="s">
        <v>1804</v>
      </c>
      <c r="G382" s="40"/>
      <c r="H382" s="40"/>
      <c r="I382" s="146"/>
      <c r="J382" s="40"/>
      <c r="K382" s="40"/>
      <c r="L382" s="44"/>
      <c r="M382" s="235"/>
      <c r="N382" s="84"/>
      <c r="O382" s="84"/>
      <c r="P382" s="84"/>
      <c r="Q382" s="84"/>
      <c r="R382" s="84"/>
      <c r="S382" s="84"/>
      <c r="T382" s="85"/>
      <c r="AT382" s="18" t="s">
        <v>174</v>
      </c>
      <c r="AU382" s="18" t="s">
        <v>83</v>
      </c>
    </row>
    <row r="383" s="13" customFormat="1">
      <c r="B383" s="246"/>
      <c r="C383" s="247"/>
      <c r="D383" s="233" t="s">
        <v>176</v>
      </c>
      <c r="E383" s="248" t="s">
        <v>19</v>
      </c>
      <c r="F383" s="249" t="s">
        <v>1806</v>
      </c>
      <c r="G383" s="247"/>
      <c r="H383" s="250">
        <v>226</v>
      </c>
      <c r="I383" s="251"/>
      <c r="J383" s="247"/>
      <c r="K383" s="247"/>
      <c r="L383" s="252"/>
      <c r="M383" s="253"/>
      <c r="N383" s="254"/>
      <c r="O383" s="254"/>
      <c r="P383" s="254"/>
      <c r="Q383" s="254"/>
      <c r="R383" s="254"/>
      <c r="S383" s="254"/>
      <c r="T383" s="255"/>
      <c r="AT383" s="256" t="s">
        <v>176</v>
      </c>
      <c r="AU383" s="256" t="s">
        <v>83</v>
      </c>
      <c r="AV383" s="13" t="s">
        <v>85</v>
      </c>
      <c r="AW383" s="13" t="s">
        <v>37</v>
      </c>
      <c r="AX383" s="13" t="s">
        <v>76</v>
      </c>
      <c r="AY383" s="256" t="s">
        <v>165</v>
      </c>
    </row>
    <row r="384" s="14" customFormat="1">
      <c r="B384" s="257"/>
      <c r="C384" s="258"/>
      <c r="D384" s="233" t="s">
        <v>176</v>
      </c>
      <c r="E384" s="259" t="s">
        <v>19</v>
      </c>
      <c r="F384" s="260" t="s">
        <v>181</v>
      </c>
      <c r="G384" s="258"/>
      <c r="H384" s="261">
        <v>226</v>
      </c>
      <c r="I384" s="262"/>
      <c r="J384" s="258"/>
      <c r="K384" s="258"/>
      <c r="L384" s="263"/>
      <c r="M384" s="264"/>
      <c r="N384" s="265"/>
      <c r="O384" s="265"/>
      <c r="P384" s="265"/>
      <c r="Q384" s="265"/>
      <c r="R384" s="265"/>
      <c r="S384" s="265"/>
      <c r="T384" s="266"/>
      <c r="AT384" s="267" t="s">
        <v>176</v>
      </c>
      <c r="AU384" s="267" t="s">
        <v>83</v>
      </c>
      <c r="AV384" s="14" t="s">
        <v>172</v>
      </c>
      <c r="AW384" s="14" t="s">
        <v>37</v>
      </c>
      <c r="AX384" s="14" t="s">
        <v>83</v>
      </c>
      <c r="AY384" s="267" t="s">
        <v>165</v>
      </c>
    </row>
    <row r="385" s="1" customFormat="1" ht="16.5" customHeight="1">
      <c r="B385" s="39"/>
      <c r="C385" s="220" t="s">
        <v>1807</v>
      </c>
      <c r="D385" s="220" t="s">
        <v>167</v>
      </c>
      <c r="E385" s="221" t="s">
        <v>1808</v>
      </c>
      <c r="F385" s="222" t="s">
        <v>1809</v>
      </c>
      <c r="G385" s="223" t="s">
        <v>197</v>
      </c>
      <c r="H385" s="224">
        <v>12</v>
      </c>
      <c r="I385" s="225"/>
      <c r="J385" s="226">
        <f>ROUND(I385*H385,2)</f>
        <v>0</v>
      </c>
      <c r="K385" s="222" t="s">
        <v>367</v>
      </c>
      <c r="L385" s="44"/>
      <c r="M385" s="227" t="s">
        <v>19</v>
      </c>
      <c r="N385" s="228" t="s">
        <v>47</v>
      </c>
      <c r="O385" s="84"/>
      <c r="P385" s="229">
        <f>O385*H385</f>
        <v>0</v>
      </c>
      <c r="Q385" s="229">
        <v>0</v>
      </c>
      <c r="R385" s="229">
        <f>Q385*H385</f>
        <v>0</v>
      </c>
      <c r="S385" s="229">
        <v>0</v>
      </c>
      <c r="T385" s="230">
        <f>S385*H385</f>
        <v>0</v>
      </c>
      <c r="AR385" s="231" t="s">
        <v>172</v>
      </c>
      <c r="AT385" s="231" t="s">
        <v>167</v>
      </c>
      <c r="AU385" s="231" t="s">
        <v>83</v>
      </c>
      <c r="AY385" s="18" t="s">
        <v>165</v>
      </c>
      <c r="BE385" s="232">
        <f>IF(N385="základní",J385,0)</f>
        <v>0</v>
      </c>
      <c r="BF385" s="232">
        <f>IF(N385="snížená",J385,0)</f>
        <v>0</v>
      </c>
      <c r="BG385" s="232">
        <f>IF(N385="zákl. přenesená",J385,0)</f>
        <v>0</v>
      </c>
      <c r="BH385" s="232">
        <f>IF(N385="sníž. přenesená",J385,0)</f>
        <v>0</v>
      </c>
      <c r="BI385" s="232">
        <f>IF(N385="nulová",J385,0)</f>
        <v>0</v>
      </c>
      <c r="BJ385" s="18" t="s">
        <v>83</v>
      </c>
      <c r="BK385" s="232">
        <f>ROUND(I385*H385,2)</f>
        <v>0</v>
      </c>
      <c r="BL385" s="18" t="s">
        <v>172</v>
      </c>
      <c r="BM385" s="231" t="s">
        <v>1810</v>
      </c>
    </row>
    <row r="386" s="1" customFormat="1">
      <c r="B386" s="39"/>
      <c r="C386" s="40"/>
      <c r="D386" s="233" t="s">
        <v>174</v>
      </c>
      <c r="E386" s="40"/>
      <c r="F386" s="234" t="s">
        <v>1809</v>
      </c>
      <c r="G386" s="40"/>
      <c r="H386" s="40"/>
      <c r="I386" s="146"/>
      <c r="J386" s="40"/>
      <c r="K386" s="40"/>
      <c r="L386" s="44"/>
      <c r="M386" s="235"/>
      <c r="N386" s="84"/>
      <c r="O386" s="84"/>
      <c r="P386" s="84"/>
      <c r="Q386" s="84"/>
      <c r="R386" s="84"/>
      <c r="S386" s="84"/>
      <c r="T386" s="85"/>
      <c r="AT386" s="18" t="s">
        <v>174</v>
      </c>
      <c r="AU386" s="18" t="s">
        <v>83</v>
      </c>
    </row>
    <row r="387" s="1" customFormat="1" ht="16.5" customHeight="1">
      <c r="B387" s="39"/>
      <c r="C387" s="220" t="s">
        <v>1811</v>
      </c>
      <c r="D387" s="220" t="s">
        <v>167</v>
      </c>
      <c r="E387" s="221" t="s">
        <v>1812</v>
      </c>
      <c r="F387" s="222" t="s">
        <v>1813</v>
      </c>
      <c r="G387" s="223" t="s">
        <v>197</v>
      </c>
      <c r="H387" s="224">
        <v>20</v>
      </c>
      <c r="I387" s="225"/>
      <c r="J387" s="226">
        <f>ROUND(I387*H387,2)</f>
        <v>0</v>
      </c>
      <c r="K387" s="222" t="s">
        <v>367</v>
      </c>
      <c r="L387" s="44"/>
      <c r="M387" s="227" t="s">
        <v>19</v>
      </c>
      <c r="N387" s="228" t="s">
        <v>47</v>
      </c>
      <c r="O387" s="84"/>
      <c r="P387" s="229">
        <f>O387*H387</f>
        <v>0</v>
      </c>
      <c r="Q387" s="229">
        <v>0</v>
      </c>
      <c r="R387" s="229">
        <f>Q387*H387</f>
        <v>0</v>
      </c>
      <c r="S387" s="229">
        <v>0</v>
      </c>
      <c r="T387" s="230">
        <f>S387*H387</f>
        <v>0</v>
      </c>
      <c r="AR387" s="231" t="s">
        <v>172</v>
      </c>
      <c r="AT387" s="231" t="s">
        <v>167</v>
      </c>
      <c r="AU387" s="231" t="s">
        <v>83</v>
      </c>
      <c r="AY387" s="18" t="s">
        <v>165</v>
      </c>
      <c r="BE387" s="232">
        <f>IF(N387="základní",J387,0)</f>
        <v>0</v>
      </c>
      <c r="BF387" s="232">
        <f>IF(N387="snížená",J387,0)</f>
        <v>0</v>
      </c>
      <c r="BG387" s="232">
        <f>IF(N387="zákl. přenesená",J387,0)</f>
        <v>0</v>
      </c>
      <c r="BH387" s="232">
        <f>IF(N387="sníž. přenesená",J387,0)</f>
        <v>0</v>
      </c>
      <c r="BI387" s="232">
        <f>IF(N387="nulová",J387,0)</f>
        <v>0</v>
      </c>
      <c r="BJ387" s="18" t="s">
        <v>83</v>
      </c>
      <c r="BK387" s="232">
        <f>ROUND(I387*H387,2)</f>
        <v>0</v>
      </c>
      <c r="BL387" s="18" t="s">
        <v>172</v>
      </c>
      <c r="BM387" s="231" t="s">
        <v>1814</v>
      </c>
    </row>
    <row r="388" s="1" customFormat="1">
      <c r="B388" s="39"/>
      <c r="C388" s="40"/>
      <c r="D388" s="233" t="s">
        <v>174</v>
      </c>
      <c r="E388" s="40"/>
      <c r="F388" s="234" t="s">
        <v>1813</v>
      </c>
      <c r="G388" s="40"/>
      <c r="H388" s="40"/>
      <c r="I388" s="146"/>
      <c r="J388" s="40"/>
      <c r="K388" s="40"/>
      <c r="L388" s="44"/>
      <c r="M388" s="235"/>
      <c r="N388" s="84"/>
      <c r="O388" s="84"/>
      <c r="P388" s="84"/>
      <c r="Q388" s="84"/>
      <c r="R388" s="84"/>
      <c r="S388" s="84"/>
      <c r="T388" s="85"/>
      <c r="AT388" s="18" t="s">
        <v>174</v>
      </c>
      <c r="AU388" s="18" t="s">
        <v>83</v>
      </c>
    </row>
    <row r="389" s="1" customFormat="1" ht="16.5" customHeight="1">
      <c r="B389" s="39"/>
      <c r="C389" s="220" t="s">
        <v>1815</v>
      </c>
      <c r="D389" s="220" t="s">
        <v>167</v>
      </c>
      <c r="E389" s="221" t="s">
        <v>1816</v>
      </c>
      <c r="F389" s="222" t="s">
        <v>1817</v>
      </c>
      <c r="G389" s="223" t="s">
        <v>197</v>
      </c>
      <c r="H389" s="224">
        <v>104</v>
      </c>
      <c r="I389" s="225"/>
      <c r="J389" s="226">
        <f>ROUND(I389*H389,2)</f>
        <v>0</v>
      </c>
      <c r="K389" s="222" t="s">
        <v>367</v>
      </c>
      <c r="L389" s="44"/>
      <c r="M389" s="227" t="s">
        <v>19</v>
      </c>
      <c r="N389" s="228" t="s">
        <v>47</v>
      </c>
      <c r="O389" s="84"/>
      <c r="P389" s="229">
        <f>O389*H389</f>
        <v>0</v>
      </c>
      <c r="Q389" s="229">
        <v>0</v>
      </c>
      <c r="R389" s="229">
        <f>Q389*H389</f>
        <v>0</v>
      </c>
      <c r="S389" s="229">
        <v>0</v>
      </c>
      <c r="T389" s="230">
        <f>S389*H389</f>
        <v>0</v>
      </c>
      <c r="AR389" s="231" t="s">
        <v>172</v>
      </c>
      <c r="AT389" s="231" t="s">
        <v>167</v>
      </c>
      <c r="AU389" s="231" t="s">
        <v>83</v>
      </c>
      <c r="AY389" s="18" t="s">
        <v>165</v>
      </c>
      <c r="BE389" s="232">
        <f>IF(N389="základní",J389,0)</f>
        <v>0</v>
      </c>
      <c r="BF389" s="232">
        <f>IF(N389="snížená",J389,0)</f>
        <v>0</v>
      </c>
      <c r="BG389" s="232">
        <f>IF(N389="zákl. přenesená",J389,0)</f>
        <v>0</v>
      </c>
      <c r="BH389" s="232">
        <f>IF(N389="sníž. přenesená",J389,0)</f>
        <v>0</v>
      </c>
      <c r="BI389" s="232">
        <f>IF(N389="nulová",J389,0)</f>
        <v>0</v>
      </c>
      <c r="BJ389" s="18" t="s">
        <v>83</v>
      </c>
      <c r="BK389" s="232">
        <f>ROUND(I389*H389,2)</f>
        <v>0</v>
      </c>
      <c r="BL389" s="18" t="s">
        <v>172</v>
      </c>
      <c r="BM389" s="231" t="s">
        <v>1818</v>
      </c>
    </row>
    <row r="390" s="1" customFormat="1">
      <c r="B390" s="39"/>
      <c r="C390" s="40"/>
      <c r="D390" s="233" t="s">
        <v>174</v>
      </c>
      <c r="E390" s="40"/>
      <c r="F390" s="234" t="s">
        <v>1817</v>
      </c>
      <c r="G390" s="40"/>
      <c r="H390" s="40"/>
      <c r="I390" s="146"/>
      <c r="J390" s="40"/>
      <c r="K390" s="40"/>
      <c r="L390" s="44"/>
      <c r="M390" s="235"/>
      <c r="N390" s="84"/>
      <c r="O390" s="84"/>
      <c r="P390" s="84"/>
      <c r="Q390" s="84"/>
      <c r="R390" s="84"/>
      <c r="S390" s="84"/>
      <c r="T390" s="85"/>
      <c r="AT390" s="18" t="s">
        <v>174</v>
      </c>
      <c r="AU390" s="18" t="s">
        <v>83</v>
      </c>
    </row>
    <row r="391" s="1" customFormat="1" ht="16.5" customHeight="1">
      <c r="B391" s="39"/>
      <c r="C391" s="220" t="s">
        <v>1819</v>
      </c>
      <c r="D391" s="220" t="s">
        <v>167</v>
      </c>
      <c r="E391" s="221" t="s">
        <v>1820</v>
      </c>
      <c r="F391" s="222" t="s">
        <v>1821</v>
      </c>
      <c r="G391" s="223" t="s">
        <v>197</v>
      </c>
      <c r="H391" s="224">
        <v>250.75</v>
      </c>
      <c r="I391" s="225"/>
      <c r="J391" s="226">
        <f>ROUND(I391*H391,2)</f>
        <v>0</v>
      </c>
      <c r="K391" s="222" t="s">
        <v>367</v>
      </c>
      <c r="L391" s="44"/>
      <c r="M391" s="227" t="s">
        <v>19</v>
      </c>
      <c r="N391" s="228" t="s">
        <v>47</v>
      </c>
      <c r="O391" s="84"/>
      <c r="P391" s="229">
        <f>O391*H391</f>
        <v>0</v>
      </c>
      <c r="Q391" s="229">
        <v>0</v>
      </c>
      <c r="R391" s="229">
        <f>Q391*H391</f>
        <v>0</v>
      </c>
      <c r="S391" s="229">
        <v>0</v>
      </c>
      <c r="T391" s="230">
        <f>S391*H391</f>
        <v>0</v>
      </c>
      <c r="AR391" s="231" t="s">
        <v>172</v>
      </c>
      <c r="AT391" s="231" t="s">
        <v>167</v>
      </c>
      <c r="AU391" s="231" t="s">
        <v>83</v>
      </c>
      <c r="AY391" s="18" t="s">
        <v>165</v>
      </c>
      <c r="BE391" s="232">
        <f>IF(N391="základní",J391,0)</f>
        <v>0</v>
      </c>
      <c r="BF391" s="232">
        <f>IF(N391="snížená",J391,0)</f>
        <v>0</v>
      </c>
      <c r="BG391" s="232">
        <f>IF(N391="zákl. přenesená",J391,0)</f>
        <v>0</v>
      </c>
      <c r="BH391" s="232">
        <f>IF(N391="sníž. přenesená",J391,0)</f>
        <v>0</v>
      </c>
      <c r="BI391" s="232">
        <f>IF(N391="nulová",J391,0)</f>
        <v>0</v>
      </c>
      <c r="BJ391" s="18" t="s">
        <v>83</v>
      </c>
      <c r="BK391" s="232">
        <f>ROUND(I391*H391,2)</f>
        <v>0</v>
      </c>
      <c r="BL391" s="18" t="s">
        <v>172</v>
      </c>
      <c r="BM391" s="231" t="s">
        <v>1822</v>
      </c>
    </row>
    <row r="392" s="1" customFormat="1">
      <c r="B392" s="39"/>
      <c r="C392" s="40"/>
      <c r="D392" s="233" t="s">
        <v>174</v>
      </c>
      <c r="E392" s="40"/>
      <c r="F392" s="234" t="s">
        <v>1821</v>
      </c>
      <c r="G392" s="40"/>
      <c r="H392" s="40"/>
      <c r="I392" s="146"/>
      <c r="J392" s="40"/>
      <c r="K392" s="40"/>
      <c r="L392" s="44"/>
      <c r="M392" s="235"/>
      <c r="N392" s="84"/>
      <c r="O392" s="84"/>
      <c r="P392" s="84"/>
      <c r="Q392" s="84"/>
      <c r="R392" s="84"/>
      <c r="S392" s="84"/>
      <c r="T392" s="85"/>
      <c r="AT392" s="18" t="s">
        <v>174</v>
      </c>
      <c r="AU392" s="18" t="s">
        <v>83</v>
      </c>
    </row>
    <row r="393" s="13" customFormat="1">
      <c r="B393" s="246"/>
      <c r="C393" s="247"/>
      <c r="D393" s="233" t="s">
        <v>176</v>
      </c>
      <c r="E393" s="248" t="s">
        <v>19</v>
      </c>
      <c r="F393" s="249" t="s">
        <v>1623</v>
      </c>
      <c r="G393" s="247"/>
      <c r="H393" s="250">
        <v>250.75</v>
      </c>
      <c r="I393" s="251"/>
      <c r="J393" s="247"/>
      <c r="K393" s="247"/>
      <c r="L393" s="252"/>
      <c r="M393" s="253"/>
      <c r="N393" s="254"/>
      <c r="O393" s="254"/>
      <c r="P393" s="254"/>
      <c r="Q393" s="254"/>
      <c r="R393" s="254"/>
      <c r="S393" s="254"/>
      <c r="T393" s="255"/>
      <c r="AT393" s="256" t="s">
        <v>176</v>
      </c>
      <c r="AU393" s="256" t="s">
        <v>83</v>
      </c>
      <c r="AV393" s="13" t="s">
        <v>85</v>
      </c>
      <c r="AW393" s="13" t="s">
        <v>37</v>
      </c>
      <c r="AX393" s="13" t="s">
        <v>76</v>
      </c>
      <c r="AY393" s="256" t="s">
        <v>165</v>
      </c>
    </row>
    <row r="394" s="14" customFormat="1">
      <c r="B394" s="257"/>
      <c r="C394" s="258"/>
      <c r="D394" s="233" t="s">
        <v>176</v>
      </c>
      <c r="E394" s="259" t="s">
        <v>19</v>
      </c>
      <c r="F394" s="260" t="s">
        <v>181</v>
      </c>
      <c r="G394" s="258"/>
      <c r="H394" s="261">
        <v>250.75</v>
      </c>
      <c r="I394" s="262"/>
      <c r="J394" s="258"/>
      <c r="K394" s="258"/>
      <c r="L394" s="263"/>
      <c r="M394" s="264"/>
      <c r="N394" s="265"/>
      <c r="O394" s="265"/>
      <c r="P394" s="265"/>
      <c r="Q394" s="265"/>
      <c r="R394" s="265"/>
      <c r="S394" s="265"/>
      <c r="T394" s="266"/>
      <c r="AT394" s="267" t="s">
        <v>176</v>
      </c>
      <c r="AU394" s="267" t="s">
        <v>83</v>
      </c>
      <c r="AV394" s="14" t="s">
        <v>172</v>
      </c>
      <c r="AW394" s="14" t="s">
        <v>37</v>
      </c>
      <c r="AX394" s="14" t="s">
        <v>83</v>
      </c>
      <c r="AY394" s="267" t="s">
        <v>165</v>
      </c>
    </row>
    <row r="395" s="1" customFormat="1" ht="16.5" customHeight="1">
      <c r="B395" s="39"/>
      <c r="C395" s="220" t="s">
        <v>1823</v>
      </c>
      <c r="D395" s="220" t="s">
        <v>167</v>
      </c>
      <c r="E395" s="221" t="s">
        <v>1824</v>
      </c>
      <c r="F395" s="222" t="s">
        <v>1825</v>
      </c>
      <c r="G395" s="223" t="s">
        <v>324</v>
      </c>
      <c r="H395" s="224">
        <v>2</v>
      </c>
      <c r="I395" s="225"/>
      <c r="J395" s="226">
        <f>ROUND(I395*H395,2)</f>
        <v>0</v>
      </c>
      <c r="K395" s="222" t="s">
        <v>367</v>
      </c>
      <c r="L395" s="44"/>
      <c r="M395" s="227" t="s">
        <v>19</v>
      </c>
      <c r="N395" s="228" t="s">
        <v>47</v>
      </c>
      <c r="O395" s="84"/>
      <c r="P395" s="229">
        <f>O395*H395</f>
        <v>0</v>
      </c>
      <c r="Q395" s="229">
        <v>0</v>
      </c>
      <c r="R395" s="229">
        <f>Q395*H395</f>
        <v>0</v>
      </c>
      <c r="S395" s="229">
        <v>0</v>
      </c>
      <c r="T395" s="230">
        <f>S395*H395</f>
        <v>0</v>
      </c>
      <c r="AR395" s="231" t="s">
        <v>172</v>
      </c>
      <c r="AT395" s="231" t="s">
        <v>167</v>
      </c>
      <c r="AU395" s="231" t="s">
        <v>83</v>
      </c>
      <c r="AY395" s="18" t="s">
        <v>165</v>
      </c>
      <c r="BE395" s="232">
        <f>IF(N395="základní",J395,0)</f>
        <v>0</v>
      </c>
      <c r="BF395" s="232">
        <f>IF(N395="snížená",J395,0)</f>
        <v>0</v>
      </c>
      <c r="BG395" s="232">
        <f>IF(N395="zákl. přenesená",J395,0)</f>
        <v>0</v>
      </c>
      <c r="BH395" s="232">
        <f>IF(N395="sníž. přenesená",J395,0)</f>
        <v>0</v>
      </c>
      <c r="BI395" s="232">
        <f>IF(N395="nulová",J395,0)</f>
        <v>0</v>
      </c>
      <c r="BJ395" s="18" t="s">
        <v>83</v>
      </c>
      <c r="BK395" s="232">
        <f>ROUND(I395*H395,2)</f>
        <v>0</v>
      </c>
      <c r="BL395" s="18" t="s">
        <v>172</v>
      </c>
      <c r="BM395" s="231" t="s">
        <v>1826</v>
      </c>
    </row>
    <row r="396" s="1" customFormat="1">
      <c r="B396" s="39"/>
      <c r="C396" s="40"/>
      <c r="D396" s="233" t="s">
        <v>174</v>
      </c>
      <c r="E396" s="40"/>
      <c r="F396" s="234" t="s">
        <v>1825</v>
      </c>
      <c r="G396" s="40"/>
      <c r="H396" s="40"/>
      <c r="I396" s="146"/>
      <c r="J396" s="40"/>
      <c r="K396" s="40"/>
      <c r="L396" s="44"/>
      <c r="M396" s="235"/>
      <c r="N396" s="84"/>
      <c r="O396" s="84"/>
      <c r="P396" s="84"/>
      <c r="Q396" s="84"/>
      <c r="R396" s="84"/>
      <c r="S396" s="84"/>
      <c r="T396" s="85"/>
      <c r="AT396" s="18" t="s">
        <v>174</v>
      </c>
      <c r="AU396" s="18" t="s">
        <v>83</v>
      </c>
    </row>
    <row r="397" s="1" customFormat="1" ht="16.5" customHeight="1">
      <c r="B397" s="39"/>
      <c r="C397" s="220" t="s">
        <v>1827</v>
      </c>
      <c r="D397" s="220" t="s">
        <v>167</v>
      </c>
      <c r="E397" s="221" t="s">
        <v>1828</v>
      </c>
      <c r="F397" s="222" t="s">
        <v>1829</v>
      </c>
      <c r="G397" s="223" t="s">
        <v>197</v>
      </c>
      <c r="H397" s="224">
        <v>190.05000000000001</v>
      </c>
      <c r="I397" s="225"/>
      <c r="J397" s="226">
        <f>ROUND(I397*H397,2)</f>
        <v>0</v>
      </c>
      <c r="K397" s="222" t="s">
        <v>367</v>
      </c>
      <c r="L397" s="44"/>
      <c r="M397" s="227" t="s">
        <v>19</v>
      </c>
      <c r="N397" s="228" t="s">
        <v>47</v>
      </c>
      <c r="O397" s="84"/>
      <c r="P397" s="229">
        <f>O397*H397</f>
        <v>0</v>
      </c>
      <c r="Q397" s="229">
        <v>0</v>
      </c>
      <c r="R397" s="229">
        <f>Q397*H397</f>
        <v>0</v>
      </c>
      <c r="S397" s="229">
        <v>0</v>
      </c>
      <c r="T397" s="230">
        <f>S397*H397</f>
        <v>0</v>
      </c>
      <c r="AR397" s="231" t="s">
        <v>172</v>
      </c>
      <c r="AT397" s="231" t="s">
        <v>167</v>
      </c>
      <c r="AU397" s="231" t="s">
        <v>83</v>
      </c>
      <c r="AY397" s="18" t="s">
        <v>165</v>
      </c>
      <c r="BE397" s="232">
        <f>IF(N397="základní",J397,0)</f>
        <v>0</v>
      </c>
      <c r="BF397" s="232">
        <f>IF(N397="snížená",J397,0)</f>
        <v>0</v>
      </c>
      <c r="BG397" s="232">
        <f>IF(N397="zákl. přenesená",J397,0)</f>
        <v>0</v>
      </c>
      <c r="BH397" s="232">
        <f>IF(N397="sníž. přenesená",J397,0)</f>
        <v>0</v>
      </c>
      <c r="BI397" s="232">
        <f>IF(N397="nulová",J397,0)</f>
        <v>0</v>
      </c>
      <c r="BJ397" s="18" t="s">
        <v>83</v>
      </c>
      <c r="BK397" s="232">
        <f>ROUND(I397*H397,2)</f>
        <v>0</v>
      </c>
      <c r="BL397" s="18" t="s">
        <v>172</v>
      </c>
      <c r="BM397" s="231" t="s">
        <v>1830</v>
      </c>
    </row>
    <row r="398" s="1" customFormat="1">
      <c r="B398" s="39"/>
      <c r="C398" s="40"/>
      <c r="D398" s="233" t="s">
        <v>174</v>
      </c>
      <c r="E398" s="40"/>
      <c r="F398" s="234" t="s">
        <v>1829</v>
      </c>
      <c r="G398" s="40"/>
      <c r="H398" s="40"/>
      <c r="I398" s="146"/>
      <c r="J398" s="40"/>
      <c r="K398" s="40"/>
      <c r="L398" s="44"/>
      <c r="M398" s="235"/>
      <c r="N398" s="84"/>
      <c r="O398" s="84"/>
      <c r="P398" s="84"/>
      <c r="Q398" s="84"/>
      <c r="R398" s="84"/>
      <c r="S398" s="84"/>
      <c r="T398" s="85"/>
      <c r="AT398" s="18" t="s">
        <v>174</v>
      </c>
      <c r="AU398" s="18" t="s">
        <v>83</v>
      </c>
    </row>
    <row r="399" s="1" customFormat="1" ht="16.5" customHeight="1">
      <c r="B399" s="39"/>
      <c r="C399" s="220" t="s">
        <v>1831</v>
      </c>
      <c r="D399" s="220" t="s">
        <v>167</v>
      </c>
      <c r="E399" s="221" t="s">
        <v>1832</v>
      </c>
      <c r="F399" s="222" t="s">
        <v>1833</v>
      </c>
      <c r="G399" s="223" t="s">
        <v>197</v>
      </c>
      <c r="H399" s="224">
        <v>78.75</v>
      </c>
      <c r="I399" s="225"/>
      <c r="J399" s="226">
        <f>ROUND(I399*H399,2)</f>
        <v>0</v>
      </c>
      <c r="K399" s="222" t="s">
        <v>367</v>
      </c>
      <c r="L399" s="44"/>
      <c r="M399" s="227" t="s">
        <v>19</v>
      </c>
      <c r="N399" s="228" t="s">
        <v>47</v>
      </c>
      <c r="O399" s="84"/>
      <c r="P399" s="229">
        <f>O399*H399</f>
        <v>0</v>
      </c>
      <c r="Q399" s="229">
        <v>0</v>
      </c>
      <c r="R399" s="229">
        <f>Q399*H399</f>
        <v>0</v>
      </c>
      <c r="S399" s="229">
        <v>0</v>
      </c>
      <c r="T399" s="230">
        <f>S399*H399</f>
        <v>0</v>
      </c>
      <c r="AR399" s="231" t="s">
        <v>172</v>
      </c>
      <c r="AT399" s="231" t="s">
        <v>167</v>
      </c>
      <c r="AU399" s="231" t="s">
        <v>83</v>
      </c>
      <c r="AY399" s="18" t="s">
        <v>165</v>
      </c>
      <c r="BE399" s="232">
        <f>IF(N399="základní",J399,0)</f>
        <v>0</v>
      </c>
      <c r="BF399" s="232">
        <f>IF(N399="snížená",J399,0)</f>
        <v>0</v>
      </c>
      <c r="BG399" s="232">
        <f>IF(N399="zákl. přenesená",J399,0)</f>
        <v>0</v>
      </c>
      <c r="BH399" s="232">
        <f>IF(N399="sníž. přenesená",J399,0)</f>
        <v>0</v>
      </c>
      <c r="BI399" s="232">
        <f>IF(N399="nulová",J399,0)</f>
        <v>0</v>
      </c>
      <c r="BJ399" s="18" t="s">
        <v>83</v>
      </c>
      <c r="BK399" s="232">
        <f>ROUND(I399*H399,2)</f>
        <v>0</v>
      </c>
      <c r="BL399" s="18" t="s">
        <v>172</v>
      </c>
      <c r="BM399" s="231" t="s">
        <v>1834</v>
      </c>
    </row>
    <row r="400" s="1" customFormat="1">
      <c r="B400" s="39"/>
      <c r="C400" s="40"/>
      <c r="D400" s="233" t="s">
        <v>174</v>
      </c>
      <c r="E400" s="40"/>
      <c r="F400" s="234" t="s">
        <v>1833</v>
      </c>
      <c r="G400" s="40"/>
      <c r="H400" s="40"/>
      <c r="I400" s="146"/>
      <c r="J400" s="40"/>
      <c r="K400" s="40"/>
      <c r="L400" s="44"/>
      <c r="M400" s="235"/>
      <c r="N400" s="84"/>
      <c r="O400" s="84"/>
      <c r="P400" s="84"/>
      <c r="Q400" s="84"/>
      <c r="R400" s="84"/>
      <c r="S400" s="84"/>
      <c r="T400" s="85"/>
      <c r="AT400" s="18" t="s">
        <v>174</v>
      </c>
      <c r="AU400" s="18" t="s">
        <v>83</v>
      </c>
    </row>
    <row r="401" s="13" customFormat="1">
      <c r="B401" s="246"/>
      <c r="C401" s="247"/>
      <c r="D401" s="233" t="s">
        <v>176</v>
      </c>
      <c r="E401" s="248" t="s">
        <v>19</v>
      </c>
      <c r="F401" s="249" t="s">
        <v>1835</v>
      </c>
      <c r="G401" s="247"/>
      <c r="H401" s="250">
        <v>78.75</v>
      </c>
      <c r="I401" s="251"/>
      <c r="J401" s="247"/>
      <c r="K401" s="247"/>
      <c r="L401" s="252"/>
      <c r="M401" s="253"/>
      <c r="N401" s="254"/>
      <c r="O401" s="254"/>
      <c r="P401" s="254"/>
      <c r="Q401" s="254"/>
      <c r="R401" s="254"/>
      <c r="S401" s="254"/>
      <c r="T401" s="255"/>
      <c r="AT401" s="256" t="s">
        <v>176</v>
      </c>
      <c r="AU401" s="256" t="s">
        <v>83</v>
      </c>
      <c r="AV401" s="13" t="s">
        <v>85</v>
      </c>
      <c r="AW401" s="13" t="s">
        <v>37</v>
      </c>
      <c r="AX401" s="13" t="s">
        <v>76</v>
      </c>
      <c r="AY401" s="256" t="s">
        <v>165</v>
      </c>
    </row>
    <row r="402" s="14" customFormat="1">
      <c r="B402" s="257"/>
      <c r="C402" s="258"/>
      <c r="D402" s="233" t="s">
        <v>176</v>
      </c>
      <c r="E402" s="259" t="s">
        <v>19</v>
      </c>
      <c r="F402" s="260" t="s">
        <v>181</v>
      </c>
      <c r="G402" s="258"/>
      <c r="H402" s="261">
        <v>78.75</v>
      </c>
      <c r="I402" s="262"/>
      <c r="J402" s="258"/>
      <c r="K402" s="258"/>
      <c r="L402" s="263"/>
      <c r="M402" s="264"/>
      <c r="N402" s="265"/>
      <c r="O402" s="265"/>
      <c r="P402" s="265"/>
      <c r="Q402" s="265"/>
      <c r="R402" s="265"/>
      <c r="S402" s="265"/>
      <c r="T402" s="266"/>
      <c r="AT402" s="267" t="s">
        <v>176</v>
      </c>
      <c r="AU402" s="267" t="s">
        <v>83</v>
      </c>
      <c r="AV402" s="14" t="s">
        <v>172</v>
      </c>
      <c r="AW402" s="14" t="s">
        <v>37</v>
      </c>
      <c r="AX402" s="14" t="s">
        <v>83</v>
      </c>
      <c r="AY402" s="267" t="s">
        <v>165</v>
      </c>
    </row>
    <row r="403" s="1" customFormat="1" ht="16.5" customHeight="1">
      <c r="B403" s="39"/>
      <c r="C403" s="220" t="s">
        <v>1836</v>
      </c>
      <c r="D403" s="220" t="s">
        <v>167</v>
      </c>
      <c r="E403" s="221" t="s">
        <v>1837</v>
      </c>
      <c r="F403" s="222" t="s">
        <v>1838</v>
      </c>
      <c r="G403" s="223" t="s">
        <v>219</v>
      </c>
      <c r="H403" s="224">
        <v>135.55000000000001</v>
      </c>
      <c r="I403" s="225"/>
      <c r="J403" s="226">
        <f>ROUND(I403*H403,2)</f>
        <v>0</v>
      </c>
      <c r="K403" s="222" t="s">
        <v>367</v>
      </c>
      <c r="L403" s="44"/>
      <c r="M403" s="227" t="s">
        <v>19</v>
      </c>
      <c r="N403" s="228" t="s">
        <v>47</v>
      </c>
      <c r="O403" s="84"/>
      <c r="P403" s="229">
        <f>O403*H403</f>
        <v>0</v>
      </c>
      <c r="Q403" s="229">
        <v>0</v>
      </c>
      <c r="R403" s="229">
        <f>Q403*H403</f>
        <v>0</v>
      </c>
      <c r="S403" s="229">
        <v>0</v>
      </c>
      <c r="T403" s="230">
        <f>S403*H403</f>
        <v>0</v>
      </c>
      <c r="AR403" s="231" t="s">
        <v>172</v>
      </c>
      <c r="AT403" s="231" t="s">
        <v>167</v>
      </c>
      <c r="AU403" s="231" t="s">
        <v>83</v>
      </c>
      <c r="AY403" s="18" t="s">
        <v>165</v>
      </c>
      <c r="BE403" s="232">
        <f>IF(N403="základní",J403,0)</f>
        <v>0</v>
      </c>
      <c r="BF403" s="232">
        <f>IF(N403="snížená",J403,0)</f>
        <v>0</v>
      </c>
      <c r="BG403" s="232">
        <f>IF(N403="zákl. přenesená",J403,0)</f>
        <v>0</v>
      </c>
      <c r="BH403" s="232">
        <f>IF(N403="sníž. přenesená",J403,0)</f>
        <v>0</v>
      </c>
      <c r="BI403" s="232">
        <f>IF(N403="nulová",J403,0)</f>
        <v>0</v>
      </c>
      <c r="BJ403" s="18" t="s">
        <v>83</v>
      </c>
      <c r="BK403" s="232">
        <f>ROUND(I403*H403,2)</f>
        <v>0</v>
      </c>
      <c r="BL403" s="18" t="s">
        <v>172</v>
      </c>
      <c r="BM403" s="231" t="s">
        <v>1839</v>
      </c>
    </row>
    <row r="404" s="1" customFormat="1">
      <c r="B404" s="39"/>
      <c r="C404" s="40"/>
      <c r="D404" s="233" t="s">
        <v>174</v>
      </c>
      <c r="E404" s="40"/>
      <c r="F404" s="234" t="s">
        <v>1838</v>
      </c>
      <c r="G404" s="40"/>
      <c r="H404" s="40"/>
      <c r="I404" s="146"/>
      <c r="J404" s="40"/>
      <c r="K404" s="40"/>
      <c r="L404" s="44"/>
      <c r="M404" s="235"/>
      <c r="N404" s="84"/>
      <c r="O404" s="84"/>
      <c r="P404" s="84"/>
      <c r="Q404" s="84"/>
      <c r="R404" s="84"/>
      <c r="S404" s="84"/>
      <c r="T404" s="85"/>
      <c r="AT404" s="18" t="s">
        <v>174</v>
      </c>
      <c r="AU404" s="18" t="s">
        <v>83</v>
      </c>
    </row>
    <row r="405" s="1" customFormat="1" ht="16.5" customHeight="1">
      <c r="B405" s="39"/>
      <c r="C405" s="220" t="s">
        <v>1840</v>
      </c>
      <c r="D405" s="220" t="s">
        <v>167</v>
      </c>
      <c r="E405" s="221" t="s">
        <v>1841</v>
      </c>
      <c r="F405" s="222" t="s">
        <v>1842</v>
      </c>
      <c r="G405" s="223" t="s">
        <v>219</v>
      </c>
      <c r="H405" s="224">
        <v>948.85000000000002</v>
      </c>
      <c r="I405" s="225"/>
      <c r="J405" s="226">
        <f>ROUND(I405*H405,2)</f>
        <v>0</v>
      </c>
      <c r="K405" s="222" t="s">
        <v>367</v>
      </c>
      <c r="L405" s="44"/>
      <c r="M405" s="227" t="s">
        <v>19</v>
      </c>
      <c r="N405" s="228" t="s">
        <v>47</v>
      </c>
      <c r="O405" s="84"/>
      <c r="P405" s="229">
        <f>O405*H405</f>
        <v>0</v>
      </c>
      <c r="Q405" s="229">
        <v>0</v>
      </c>
      <c r="R405" s="229">
        <f>Q405*H405</f>
        <v>0</v>
      </c>
      <c r="S405" s="229">
        <v>0</v>
      </c>
      <c r="T405" s="230">
        <f>S405*H405</f>
        <v>0</v>
      </c>
      <c r="AR405" s="231" t="s">
        <v>172</v>
      </c>
      <c r="AT405" s="231" t="s">
        <v>167</v>
      </c>
      <c r="AU405" s="231" t="s">
        <v>83</v>
      </c>
      <c r="AY405" s="18" t="s">
        <v>165</v>
      </c>
      <c r="BE405" s="232">
        <f>IF(N405="základní",J405,0)</f>
        <v>0</v>
      </c>
      <c r="BF405" s="232">
        <f>IF(N405="snížená",J405,0)</f>
        <v>0</v>
      </c>
      <c r="BG405" s="232">
        <f>IF(N405="zákl. přenesená",J405,0)</f>
        <v>0</v>
      </c>
      <c r="BH405" s="232">
        <f>IF(N405="sníž. přenesená",J405,0)</f>
        <v>0</v>
      </c>
      <c r="BI405" s="232">
        <f>IF(N405="nulová",J405,0)</f>
        <v>0</v>
      </c>
      <c r="BJ405" s="18" t="s">
        <v>83</v>
      </c>
      <c r="BK405" s="232">
        <f>ROUND(I405*H405,2)</f>
        <v>0</v>
      </c>
      <c r="BL405" s="18" t="s">
        <v>172</v>
      </c>
      <c r="BM405" s="231" t="s">
        <v>1843</v>
      </c>
    </row>
    <row r="406" s="1" customFormat="1">
      <c r="B406" s="39"/>
      <c r="C406" s="40"/>
      <c r="D406" s="233" t="s">
        <v>174</v>
      </c>
      <c r="E406" s="40"/>
      <c r="F406" s="234" t="s">
        <v>1842</v>
      </c>
      <c r="G406" s="40"/>
      <c r="H406" s="40"/>
      <c r="I406" s="146"/>
      <c r="J406" s="40"/>
      <c r="K406" s="40"/>
      <c r="L406" s="44"/>
      <c r="M406" s="235"/>
      <c r="N406" s="84"/>
      <c r="O406" s="84"/>
      <c r="P406" s="84"/>
      <c r="Q406" s="84"/>
      <c r="R406" s="84"/>
      <c r="S406" s="84"/>
      <c r="T406" s="85"/>
      <c r="AT406" s="18" t="s">
        <v>174</v>
      </c>
      <c r="AU406" s="18" t="s">
        <v>83</v>
      </c>
    </row>
    <row r="407" s="13" customFormat="1">
      <c r="B407" s="246"/>
      <c r="C407" s="247"/>
      <c r="D407" s="233" t="s">
        <v>176</v>
      </c>
      <c r="E407" s="248" t="s">
        <v>19</v>
      </c>
      <c r="F407" s="249" t="s">
        <v>1844</v>
      </c>
      <c r="G407" s="247"/>
      <c r="H407" s="250">
        <v>948.85000000000002</v>
      </c>
      <c r="I407" s="251"/>
      <c r="J407" s="247"/>
      <c r="K407" s="247"/>
      <c r="L407" s="252"/>
      <c r="M407" s="253"/>
      <c r="N407" s="254"/>
      <c r="O407" s="254"/>
      <c r="P407" s="254"/>
      <c r="Q407" s="254"/>
      <c r="R407" s="254"/>
      <c r="S407" s="254"/>
      <c r="T407" s="255"/>
      <c r="AT407" s="256" t="s">
        <v>176</v>
      </c>
      <c r="AU407" s="256" t="s">
        <v>83</v>
      </c>
      <c r="AV407" s="13" t="s">
        <v>85</v>
      </c>
      <c r="AW407" s="13" t="s">
        <v>37</v>
      </c>
      <c r="AX407" s="13" t="s">
        <v>76</v>
      </c>
      <c r="AY407" s="256" t="s">
        <v>165</v>
      </c>
    </row>
    <row r="408" s="14" customFormat="1">
      <c r="B408" s="257"/>
      <c r="C408" s="258"/>
      <c r="D408" s="233" t="s">
        <v>176</v>
      </c>
      <c r="E408" s="259" t="s">
        <v>19</v>
      </c>
      <c r="F408" s="260" t="s">
        <v>181</v>
      </c>
      <c r="G408" s="258"/>
      <c r="H408" s="261">
        <v>948.85000000000002</v>
      </c>
      <c r="I408" s="262"/>
      <c r="J408" s="258"/>
      <c r="K408" s="258"/>
      <c r="L408" s="263"/>
      <c r="M408" s="264"/>
      <c r="N408" s="265"/>
      <c r="O408" s="265"/>
      <c r="P408" s="265"/>
      <c r="Q408" s="265"/>
      <c r="R408" s="265"/>
      <c r="S408" s="265"/>
      <c r="T408" s="266"/>
      <c r="AT408" s="267" t="s">
        <v>176</v>
      </c>
      <c r="AU408" s="267" t="s">
        <v>83</v>
      </c>
      <c r="AV408" s="14" t="s">
        <v>172</v>
      </c>
      <c r="AW408" s="14" t="s">
        <v>37</v>
      </c>
      <c r="AX408" s="14" t="s">
        <v>83</v>
      </c>
      <c r="AY408" s="267" t="s">
        <v>165</v>
      </c>
    </row>
    <row r="409" s="1" customFormat="1" ht="16.5" customHeight="1">
      <c r="B409" s="39"/>
      <c r="C409" s="220" t="s">
        <v>1845</v>
      </c>
      <c r="D409" s="220" t="s">
        <v>167</v>
      </c>
      <c r="E409" s="221" t="s">
        <v>1846</v>
      </c>
      <c r="F409" s="222" t="s">
        <v>1847</v>
      </c>
      <c r="G409" s="223" t="s">
        <v>170</v>
      </c>
      <c r="H409" s="224">
        <v>78.400000000000006</v>
      </c>
      <c r="I409" s="225"/>
      <c r="J409" s="226">
        <f>ROUND(I409*H409,2)</f>
        <v>0</v>
      </c>
      <c r="K409" s="222" t="s">
        <v>367</v>
      </c>
      <c r="L409" s="44"/>
      <c r="M409" s="227" t="s">
        <v>19</v>
      </c>
      <c r="N409" s="228" t="s">
        <v>47</v>
      </c>
      <c r="O409" s="84"/>
      <c r="P409" s="229">
        <f>O409*H409</f>
        <v>0</v>
      </c>
      <c r="Q409" s="229">
        <v>0</v>
      </c>
      <c r="R409" s="229">
        <f>Q409*H409</f>
        <v>0</v>
      </c>
      <c r="S409" s="229">
        <v>0</v>
      </c>
      <c r="T409" s="230">
        <f>S409*H409</f>
        <v>0</v>
      </c>
      <c r="AR409" s="231" t="s">
        <v>172</v>
      </c>
      <c r="AT409" s="231" t="s">
        <v>167</v>
      </c>
      <c r="AU409" s="231" t="s">
        <v>83</v>
      </c>
      <c r="AY409" s="18" t="s">
        <v>165</v>
      </c>
      <c r="BE409" s="232">
        <f>IF(N409="základní",J409,0)</f>
        <v>0</v>
      </c>
      <c r="BF409" s="232">
        <f>IF(N409="snížená",J409,0)</f>
        <v>0</v>
      </c>
      <c r="BG409" s="232">
        <f>IF(N409="zákl. přenesená",J409,0)</f>
        <v>0</v>
      </c>
      <c r="BH409" s="232">
        <f>IF(N409="sníž. přenesená",J409,0)</f>
        <v>0</v>
      </c>
      <c r="BI409" s="232">
        <f>IF(N409="nulová",J409,0)</f>
        <v>0</v>
      </c>
      <c r="BJ409" s="18" t="s">
        <v>83</v>
      </c>
      <c r="BK409" s="232">
        <f>ROUND(I409*H409,2)</f>
        <v>0</v>
      </c>
      <c r="BL409" s="18" t="s">
        <v>172</v>
      </c>
      <c r="BM409" s="231" t="s">
        <v>1848</v>
      </c>
    </row>
    <row r="410" s="1" customFormat="1">
      <c r="B410" s="39"/>
      <c r="C410" s="40"/>
      <c r="D410" s="233" t="s">
        <v>174</v>
      </c>
      <c r="E410" s="40"/>
      <c r="F410" s="234" t="s">
        <v>1847</v>
      </c>
      <c r="G410" s="40"/>
      <c r="H410" s="40"/>
      <c r="I410" s="146"/>
      <c r="J410" s="40"/>
      <c r="K410" s="40"/>
      <c r="L410" s="44"/>
      <c r="M410" s="235"/>
      <c r="N410" s="84"/>
      <c r="O410" s="84"/>
      <c r="P410" s="84"/>
      <c r="Q410" s="84"/>
      <c r="R410" s="84"/>
      <c r="S410" s="84"/>
      <c r="T410" s="85"/>
      <c r="AT410" s="18" t="s">
        <v>174</v>
      </c>
      <c r="AU410" s="18" t="s">
        <v>83</v>
      </c>
    </row>
    <row r="411" s="1" customFormat="1" ht="16.5" customHeight="1">
      <c r="B411" s="39"/>
      <c r="C411" s="220" t="s">
        <v>1849</v>
      </c>
      <c r="D411" s="220" t="s">
        <v>167</v>
      </c>
      <c r="E411" s="221" t="s">
        <v>1850</v>
      </c>
      <c r="F411" s="222" t="s">
        <v>1851</v>
      </c>
      <c r="G411" s="223" t="s">
        <v>170</v>
      </c>
      <c r="H411" s="224">
        <v>78.400000000000006</v>
      </c>
      <c r="I411" s="225"/>
      <c r="J411" s="226">
        <f>ROUND(I411*H411,2)</f>
        <v>0</v>
      </c>
      <c r="K411" s="222" t="s">
        <v>367</v>
      </c>
      <c r="L411" s="44"/>
      <c r="M411" s="227" t="s">
        <v>19</v>
      </c>
      <c r="N411" s="228" t="s">
        <v>47</v>
      </c>
      <c r="O411" s="84"/>
      <c r="P411" s="229">
        <f>O411*H411</f>
        <v>0</v>
      </c>
      <c r="Q411" s="229">
        <v>0</v>
      </c>
      <c r="R411" s="229">
        <f>Q411*H411</f>
        <v>0</v>
      </c>
      <c r="S411" s="229">
        <v>0</v>
      </c>
      <c r="T411" s="230">
        <f>S411*H411</f>
        <v>0</v>
      </c>
      <c r="AR411" s="231" t="s">
        <v>172</v>
      </c>
      <c r="AT411" s="231" t="s">
        <v>167</v>
      </c>
      <c r="AU411" s="231" t="s">
        <v>83</v>
      </c>
      <c r="AY411" s="18" t="s">
        <v>165</v>
      </c>
      <c r="BE411" s="232">
        <f>IF(N411="základní",J411,0)</f>
        <v>0</v>
      </c>
      <c r="BF411" s="232">
        <f>IF(N411="snížená",J411,0)</f>
        <v>0</v>
      </c>
      <c r="BG411" s="232">
        <f>IF(N411="zákl. přenesená",J411,0)</f>
        <v>0</v>
      </c>
      <c r="BH411" s="232">
        <f>IF(N411="sníž. přenesená",J411,0)</f>
        <v>0</v>
      </c>
      <c r="BI411" s="232">
        <f>IF(N411="nulová",J411,0)</f>
        <v>0</v>
      </c>
      <c r="BJ411" s="18" t="s">
        <v>83</v>
      </c>
      <c r="BK411" s="232">
        <f>ROUND(I411*H411,2)</f>
        <v>0</v>
      </c>
      <c r="BL411" s="18" t="s">
        <v>172</v>
      </c>
      <c r="BM411" s="231" t="s">
        <v>1852</v>
      </c>
    </row>
    <row r="412" s="1" customFormat="1">
      <c r="B412" s="39"/>
      <c r="C412" s="40"/>
      <c r="D412" s="233" t="s">
        <v>174</v>
      </c>
      <c r="E412" s="40"/>
      <c r="F412" s="234" t="s">
        <v>1851</v>
      </c>
      <c r="G412" s="40"/>
      <c r="H412" s="40"/>
      <c r="I412" s="146"/>
      <c r="J412" s="40"/>
      <c r="K412" s="40"/>
      <c r="L412" s="44"/>
      <c r="M412" s="235"/>
      <c r="N412" s="84"/>
      <c r="O412" s="84"/>
      <c r="P412" s="84"/>
      <c r="Q412" s="84"/>
      <c r="R412" s="84"/>
      <c r="S412" s="84"/>
      <c r="T412" s="85"/>
      <c r="AT412" s="18" t="s">
        <v>174</v>
      </c>
      <c r="AU412" s="18" t="s">
        <v>83</v>
      </c>
    </row>
    <row r="413" s="1" customFormat="1" ht="16.5" customHeight="1">
      <c r="B413" s="39"/>
      <c r="C413" s="220" t="s">
        <v>1853</v>
      </c>
      <c r="D413" s="220" t="s">
        <v>167</v>
      </c>
      <c r="E413" s="221" t="s">
        <v>1854</v>
      </c>
      <c r="F413" s="222" t="s">
        <v>1855</v>
      </c>
      <c r="G413" s="223" t="s">
        <v>170</v>
      </c>
      <c r="H413" s="224">
        <v>78.400000000000006</v>
      </c>
      <c r="I413" s="225"/>
      <c r="J413" s="226">
        <f>ROUND(I413*H413,2)</f>
        <v>0</v>
      </c>
      <c r="K413" s="222" t="s">
        <v>367</v>
      </c>
      <c r="L413" s="44"/>
      <c r="M413" s="227" t="s">
        <v>19</v>
      </c>
      <c r="N413" s="228" t="s">
        <v>47</v>
      </c>
      <c r="O413" s="84"/>
      <c r="P413" s="229">
        <f>O413*H413</f>
        <v>0</v>
      </c>
      <c r="Q413" s="229">
        <v>0</v>
      </c>
      <c r="R413" s="229">
        <f>Q413*H413</f>
        <v>0</v>
      </c>
      <c r="S413" s="229">
        <v>0</v>
      </c>
      <c r="T413" s="230">
        <f>S413*H413</f>
        <v>0</v>
      </c>
      <c r="AR413" s="231" t="s">
        <v>172</v>
      </c>
      <c r="AT413" s="231" t="s">
        <v>167</v>
      </c>
      <c r="AU413" s="231" t="s">
        <v>83</v>
      </c>
      <c r="AY413" s="18" t="s">
        <v>165</v>
      </c>
      <c r="BE413" s="232">
        <f>IF(N413="základní",J413,0)</f>
        <v>0</v>
      </c>
      <c r="BF413" s="232">
        <f>IF(N413="snížená",J413,0)</f>
        <v>0</v>
      </c>
      <c r="BG413" s="232">
        <f>IF(N413="zákl. přenesená",J413,0)</f>
        <v>0</v>
      </c>
      <c r="BH413" s="232">
        <f>IF(N413="sníž. přenesená",J413,0)</f>
        <v>0</v>
      </c>
      <c r="BI413" s="232">
        <f>IF(N413="nulová",J413,0)</f>
        <v>0</v>
      </c>
      <c r="BJ413" s="18" t="s">
        <v>83</v>
      </c>
      <c r="BK413" s="232">
        <f>ROUND(I413*H413,2)</f>
        <v>0</v>
      </c>
      <c r="BL413" s="18" t="s">
        <v>172</v>
      </c>
      <c r="BM413" s="231" t="s">
        <v>1856</v>
      </c>
    </row>
    <row r="414" s="1" customFormat="1">
      <c r="B414" s="39"/>
      <c r="C414" s="40"/>
      <c r="D414" s="233" t="s">
        <v>174</v>
      </c>
      <c r="E414" s="40"/>
      <c r="F414" s="234" t="s">
        <v>1855</v>
      </c>
      <c r="G414" s="40"/>
      <c r="H414" s="40"/>
      <c r="I414" s="146"/>
      <c r="J414" s="40"/>
      <c r="K414" s="40"/>
      <c r="L414" s="44"/>
      <c r="M414" s="235"/>
      <c r="N414" s="84"/>
      <c r="O414" s="84"/>
      <c r="P414" s="84"/>
      <c r="Q414" s="84"/>
      <c r="R414" s="84"/>
      <c r="S414" s="84"/>
      <c r="T414" s="85"/>
      <c r="AT414" s="18" t="s">
        <v>174</v>
      </c>
      <c r="AU414" s="18" t="s">
        <v>83</v>
      </c>
    </row>
    <row r="415" s="1" customFormat="1" ht="16.5" customHeight="1">
      <c r="B415" s="39"/>
      <c r="C415" s="220" t="s">
        <v>1857</v>
      </c>
      <c r="D415" s="220" t="s">
        <v>167</v>
      </c>
      <c r="E415" s="221" t="s">
        <v>1858</v>
      </c>
      <c r="F415" s="222" t="s">
        <v>1859</v>
      </c>
      <c r="G415" s="223" t="s">
        <v>197</v>
      </c>
      <c r="H415" s="224">
        <v>7</v>
      </c>
      <c r="I415" s="225"/>
      <c r="J415" s="226">
        <f>ROUND(I415*H415,2)</f>
        <v>0</v>
      </c>
      <c r="K415" s="222" t="s">
        <v>367</v>
      </c>
      <c r="L415" s="44"/>
      <c r="M415" s="227" t="s">
        <v>19</v>
      </c>
      <c r="N415" s="228" t="s">
        <v>47</v>
      </c>
      <c r="O415" s="84"/>
      <c r="P415" s="229">
        <f>O415*H415</f>
        <v>0</v>
      </c>
      <c r="Q415" s="229">
        <v>0</v>
      </c>
      <c r="R415" s="229">
        <f>Q415*H415</f>
        <v>0</v>
      </c>
      <c r="S415" s="229">
        <v>0</v>
      </c>
      <c r="T415" s="230">
        <f>S415*H415</f>
        <v>0</v>
      </c>
      <c r="AR415" s="231" t="s">
        <v>172</v>
      </c>
      <c r="AT415" s="231" t="s">
        <v>167</v>
      </c>
      <c r="AU415" s="231" t="s">
        <v>83</v>
      </c>
      <c r="AY415" s="18" t="s">
        <v>165</v>
      </c>
      <c r="BE415" s="232">
        <f>IF(N415="základní",J415,0)</f>
        <v>0</v>
      </c>
      <c r="BF415" s="232">
        <f>IF(N415="snížená",J415,0)</f>
        <v>0</v>
      </c>
      <c r="BG415" s="232">
        <f>IF(N415="zákl. přenesená",J415,0)</f>
        <v>0</v>
      </c>
      <c r="BH415" s="232">
        <f>IF(N415="sníž. přenesená",J415,0)</f>
        <v>0</v>
      </c>
      <c r="BI415" s="232">
        <f>IF(N415="nulová",J415,0)</f>
        <v>0</v>
      </c>
      <c r="BJ415" s="18" t="s">
        <v>83</v>
      </c>
      <c r="BK415" s="232">
        <f>ROUND(I415*H415,2)</f>
        <v>0</v>
      </c>
      <c r="BL415" s="18" t="s">
        <v>172</v>
      </c>
      <c r="BM415" s="231" t="s">
        <v>1860</v>
      </c>
    </row>
    <row r="416" s="1" customFormat="1">
      <c r="B416" s="39"/>
      <c r="C416" s="40"/>
      <c r="D416" s="233" t="s">
        <v>174</v>
      </c>
      <c r="E416" s="40"/>
      <c r="F416" s="234" t="s">
        <v>1859</v>
      </c>
      <c r="G416" s="40"/>
      <c r="H416" s="40"/>
      <c r="I416" s="146"/>
      <c r="J416" s="40"/>
      <c r="K416" s="40"/>
      <c r="L416" s="44"/>
      <c r="M416" s="235"/>
      <c r="N416" s="84"/>
      <c r="O416" s="84"/>
      <c r="P416" s="84"/>
      <c r="Q416" s="84"/>
      <c r="R416" s="84"/>
      <c r="S416" s="84"/>
      <c r="T416" s="85"/>
      <c r="AT416" s="18" t="s">
        <v>174</v>
      </c>
      <c r="AU416" s="18" t="s">
        <v>83</v>
      </c>
    </row>
    <row r="417" s="1" customFormat="1" ht="16.5" customHeight="1">
      <c r="B417" s="39"/>
      <c r="C417" s="220" t="s">
        <v>1861</v>
      </c>
      <c r="D417" s="220" t="s">
        <v>167</v>
      </c>
      <c r="E417" s="221" t="s">
        <v>1862</v>
      </c>
      <c r="F417" s="222" t="s">
        <v>1863</v>
      </c>
      <c r="G417" s="223" t="s">
        <v>219</v>
      </c>
      <c r="H417" s="224">
        <v>31.129999999999999</v>
      </c>
      <c r="I417" s="225"/>
      <c r="J417" s="226">
        <f>ROUND(I417*H417,2)</f>
        <v>0</v>
      </c>
      <c r="K417" s="222" t="s">
        <v>367</v>
      </c>
      <c r="L417" s="44"/>
      <c r="M417" s="227" t="s">
        <v>19</v>
      </c>
      <c r="N417" s="228" t="s">
        <v>47</v>
      </c>
      <c r="O417" s="84"/>
      <c r="P417" s="229">
        <f>O417*H417</f>
        <v>0</v>
      </c>
      <c r="Q417" s="229">
        <v>0</v>
      </c>
      <c r="R417" s="229">
        <f>Q417*H417</f>
        <v>0</v>
      </c>
      <c r="S417" s="229">
        <v>0</v>
      </c>
      <c r="T417" s="230">
        <f>S417*H417</f>
        <v>0</v>
      </c>
      <c r="AR417" s="231" t="s">
        <v>172</v>
      </c>
      <c r="AT417" s="231" t="s">
        <v>167</v>
      </c>
      <c r="AU417" s="231" t="s">
        <v>83</v>
      </c>
      <c r="AY417" s="18" t="s">
        <v>165</v>
      </c>
      <c r="BE417" s="232">
        <f>IF(N417="základní",J417,0)</f>
        <v>0</v>
      </c>
      <c r="BF417" s="232">
        <f>IF(N417="snížená",J417,0)</f>
        <v>0</v>
      </c>
      <c r="BG417" s="232">
        <f>IF(N417="zákl. přenesená",J417,0)</f>
        <v>0</v>
      </c>
      <c r="BH417" s="232">
        <f>IF(N417="sníž. přenesená",J417,0)</f>
        <v>0</v>
      </c>
      <c r="BI417" s="232">
        <f>IF(N417="nulová",J417,0)</f>
        <v>0</v>
      </c>
      <c r="BJ417" s="18" t="s">
        <v>83</v>
      </c>
      <c r="BK417" s="232">
        <f>ROUND(I417*H417,2)</f>
        <v>0</v>
      </c>
      <c r="BL417" s="18" t="s">
        <v>172</v>
      </c>
      <c r="BM417" s="231" t="s">
        <v>1864</v>
      </c>
    </row>
    <row r="418" s="1" customFormat="1">
      <c r="B418" s="39"/>
      <c r="C418" s="40"/>
      <c r="D418" s="233" t="s">
        <v>174</v>
      </c>
      <c r="E418" s="40"/>
      <c r="F418" s="234" t="s">
        <v>1863</v>
      </c>
      <c r="G418" s="40"/>
      <c r="H418" s="40"/>
      <c r="I418" s="146"/>
      <c r="J418" s="40"/>
      <c r="K418" s="40"/>
      <c r="L418" s="44"/>
      <c r="M418" s="235"/>
      <c r="N418" s="84"/>
      <c r="O418" s="84"/>
      <c r="P418" s="84"/>
      <c r="Q418" s="84"/>
      <c r="R418" s="84"/>
      <c r="S418" s="84"/>
      <c r="T418" s="85"/>
      <c r="AT418" s="18" t="s">
        <v>174</v>
      </c>
      <c r="AU418" s="18" t="s">
        <v>83</v>
      </c>
    </row>
    <row r="419" s="1" customFormat="1" ht="16.5" customHeight="1">
      <c r="B419" s="39"/>
      <c r="C419" s="220" t="s">
        <v>1865</v>
      </c>
      <c r="D419" s="220" t="s">
        <v>167</v>
      </c>
      <c r="E419" s="221" t="s">
        <v>1866</v>
      </c>
      <c r="F419" s="222" t="s">
        <v>1867</v>
      </c>
      <c r="G419" s="223" t="s">
        <v>170</v>
      </c>
      <c r="H419" s="224">
        <v>124.5</v>
      </c>
      <c r="I419" s="225"/>
      <c r="J419" s="226">
        <f>ROUND(I419*H419,2)</f>
        <v>0</v>
      </c>
      <c r="K419" s="222" t="s">
        <v>367</v>
      </c>
      <c r="L419" s="44"/>
      <c r="M419" s="227" t="s">
        <v>19</v>
      </c>
      <c r="N419" s="228" t="s">
        <v>47</v>
      </c>
      <c r="O419" s="84"/>
      <c r="P419" s="229">
        <f>O419*H419</f>
        <v>0</v>
      </c>
      <c r="Q419" s="229">
        <v>0</v>
      </c>
      <c r="R419" s="229">
        <f>Q419*H419</f>
        <v>0</v>
      </c>
      <c r="S419" s="229">
        <v>0</v>
      </c>
      <c r="T419" s="230">
        <f>S419*H419</f>
        <v>0</v>
      </c>
      <c r="AR419" s="231" t="s">
        <v>172</v>
      </c>
      <c r="AT419" s="231" t="s">
        <v>167</v>
      </c>
      <c r="AU419" s="231" t="s">
        <v>83</v>
      </c>
      <c r="AY419" s="18" t="s">
        <v>165</v>
      </c>
      <c r="BE419" s="232">
        <f>IF(N419="základní",J419,0)</f>
        <v>0</v>
      </c>
      <c r="BF419" s="232">
        <f>IF(N419="snížená",J419,0)</f>
        <v>0</v>
      </c>
      <c r="BG419" s="232">
        <f>IF(N419="zákl. přenesená",J419,0)</f>
        <v>0</v>
      </c>
      <c r="BH419" s="232">
        <f>IF(N419="sníž. přenesená",J419,0)</f>
        <v>0</v>
      </c>
      <c r="BI419" s="232">
        <f>IF(N419="nulová",J419,0)</f>
        <v>0</v>
      </c>
      <c r="BJ419" s="18" t="s">
        <v>83</v>
      </c>
      <c r="BK419" s="232">
        <f>ROUND(I419*H419,2)</f>
        <v>0</v>
      </c>
      <c r="BL419" s="18" t="s">
        <v>172</v>
      </c>
      <c r="BM419" s="231" t="s">
        <v>1868</v>
      </c>
    </row>
    <row r="420" s="1" customFormat="1">
      <c r="B420" s="39"/>
      <c r="C420" s="40"/>
      <c r="D420" s="233" t="s">
        <v>174</v>
      </c>
      <c r="E420" s="40"/>
      <c r="F420" s="234" t="s">
        <v>1867</v>
      </c>
      <c r="G420" s="40"/>
      <c r="H420" s="40"/>
      <c r="I420" s="146"/>
      <c r="J420" s="40"/>
      <c r="K420" s="40"/>
      <c r="L420" s="44"/>
      <c r="M420" s="235"/>
      <c r="N420" s="84"/>
      <c r="O420" s="84"/>
      <c r="P420" s="84"/>
      <c r="Q420" s="84"/>
      <c r="R420" s="84"/>
      <c r="S420" s="84"/>
      <c r="T420" s="85"/>
      <c r="AT420" s="18" t="s">
        <v>174</v>
      </c>
      <c r="AU420" s="18" t="s">
        <v>83</v>
      </c>
    </row>
    <row r="421" s="1" customFormat="1" ht="16.5" customHeight="1">
      <c r="B421" s="39"/>
      <c r="C421" s="220" t="s">
        <v>1869</v>
      </c>
      <c r="D421" s="220" t="s">
        <v>167</v>
      </c>
      <c r="E421" s="221" t="s">
        <v>1870</v>
      </c>
      <c r="F421" s="222" t="s">
        <v>1871</v>
      </c>
      <c r="G421" s="223" t="s">
        <v>170</v>
      </c>
      <c r="H421" s="224">
        <v>104.8</v>
      </c>
      <c r="I421" s="225"/>
      <c r="J421" s="226">
        <f>ROUND(I421*H421,2)</f>
        <v>0</v>
      </c>
      <c r="K421" s="222" t="s">
        <v>367</v>
      </c>
      <c r="L421" s="44"/>
      <c r="M421" s="227" t="s">
        <v>19</v>
      </c>
      <c r="N421" s="228" t="s">
        <v>47</v>
      </c>
      <c r="O421" s="84"/>
      <c r="P421" s="229">
        <f>O421*H421</f>
        <v>0</v>
      </c>
      <c r="Q421" s="229">
        <v>0</v>
      </c>
      <c r="R421" s="229">
        <f>Q421*H421</f>
        <v>0</v>
      </c>
      <c r="S421" s="229">
        <v>0</v>
      </c>
      <c r="T421" s="230">
        <f>S421*H421</f>
        <v>0</v>
      </c>
      <c r="AR421" s="231" t="s">
        <v>172</v>
      </c>
      <c r="AT421" s="231" t="s">
        <v>167</v>
      </c>
      <c r="AU421" s="231" t="s">
        <v>83</v>
      </c>
      <c r="AY421" s="18" t="s">
        <v>165</v>
      </c>
      <c r="BE421" s="232">
        <f>IF(N421="základní",J421,0)</f>
        <v>0</v>
      </c>
      <c r="BF421" s="232">
        <f>IF(N421="snížená",J421,0)</f>
        <v>0</v>
      </c>
      <c r="BG421" s="232">
        <f>IF(N421="zákl. přenesená",J421,0)</f>
        <v>0</v>
      </c>
      <c r="BH421" s="232">
        <f>IF(N421="sníž. přenesená",J421,0)</f>
        <v>0</v>
      </c>
      <c r="BI421" s="232">
        <f>IF(N421="nulová",J421,0)</f>
        <v>0</v>
      </c>
      <c r="BJ421" s="18" t="s">
        <v>83</v>
      </c>
      <c r="BK421" s="232">
        <f>ROUND(I421*H421,2)</f>
        <v>0</v>
      </c>
      <c r="BL421" s="18" t="s">
        <v>172</v>
      </c>
      <c r="BM421" s="231" t="s">
        <v>1872</v>
      </c>
    </row>
    <row r="422" s="1" customFormat="1">
      <c r="B422" s="39"/>
      <c r="C422" s="40"/>
      <c r="D422" s="233" t="s">
        <v>174</v>
      </c>
      <c r="E422" s="40"/>
      <c r="F422" s="234" t="s">
        <v>1871</v>
      </c>
      <c r="G422" s="40"/>
      <c r="H422" s="40"/>
      <c r="I422" s="146"/>
      <c r="J422" s="40"/>
      <c r="K422" s="40"/>
      <c r="L422" s="44"/>
      <c r="M422" s="235"/>
      <c r="N422" s="84"/>
      <c r="O422" s="84"/>
      <c r="P422" s="84"/>
      <c r="Q422" s="84"/>
      <c r="R422" s="84"/>
      <c r="S422" s="84"/>
      <c r="T422" s="85"/>
      <c r="AT422" s="18" t="s">
        <v>174</v>
      </c>
      <c r="AU422" s="18" t="s">
        <v>83</v>
      </c>
    </row>
    <row r="423" s="1" customFormat="1" ht="16.5" customHeight="1">
      <c r="B423" s="39"/>
      <c r="C423" s="220" t="s">
        <v>1873</v>
      </c>
      <c r="D423" s="220" t="s">
        <v>167</v>
      </c>
      <c r="E423" s="221" t="s">
        <v>1874</v>
      </c>
      <c r="F423" s="222" t="s">
        <v>1875</v>
      </c>
      <c r="G423" s="223" t="s">
        <v>170</v>
      </c>
      <c r="H423" s="224">
        <v>149.59999999999999</v>
      </c>
      <c r="I423" s="225"/>
      <c r="J423" s="226">
        <f>ROUND(I423*H423,2)</f>
        <v>0</v>
      </c>
      <c r="K423" s="222" t="s">
        <v>367</v>
      </c>
      <c r="L423" s="44"/>
      <c r="M423" s="227" t="s">
        <v>19</v>
      </c>
      <c r="N423" s="228" t="s">
        <v>47</v>
      </c>
      <c r="O423" s="84"/>
      <c r="P423" s="229">
        <f>O423*H423</f>
        <v>0</v>
      </c>
      <c r="Q423" s="229">
        <v>0</v>
      </c>
      <c r="R423" s="229">
        <f>Q423*H423</f>
        <v>0</v>
      </c>
      <c r="S423" s="229">
        <v>0</v>
      </c>
      <c r="T423" s="230">
        <f>S423*H423</f>
        <v>0</v>
      </c>
      <c r="AR423" s="231" t="s">
        <v>172</v>
      </c>
      <c r="AT423" s="231" t="s">
        <v>167</v>
      </c>
      <c r="AU423" s="231" t="s">
        <v>83</v>
      </c>
      <c r="AY423" s="18" t="s">
        <v>165</v>
      </c>
      <c r="BE423" s="232">
        <f>IF(N423="základní",J423,0)</f>
        <v>0</v>
      </c>
      <c r="BF423" s="232">
        <f>IF(N423="snížená",J423,0)</f>
        <v>0</v>
      </c>
      <c r="BG423" s="232">
        <f>IF(N423="zákl. přenesená",J423,0)</f>
        <v>0</v>
      </c>
      <c r="BH423" s="232">
        <f>IF(N423="sníž. přenesená",J423,0)</f>
        <v>0</v>
      </c>
      <c r="BI423" s="232">
        <f>IF(N423="nulová",J423,0)</f>
        <v>0</v>
      </c>
      <c r="BJ423" s="18" t="s">
        <v>83</v>
      </c>
      <c r="BK423" s="232">
        <f>ROUND(I423*H423,2)</f>
        <v>0</v>
      </c>
      <c r="BL423" s="18" t="s">
        <v>172</v>
      </c>
      <c r="BM423" s="231" t="s">
        <v>1876</v>
      </c>
    </row>
    <row r="424" s="1" customFormat="1">
      <c r="B424" s="39"/>
      <c r="C424" s="40"/>
      <c r="D424" s="233" t="s">
        <v>174</v>
      </c>
      <c r="E424" s="40"/>
      <c r="F424" s="234" t="s">
        <v>1875</v>
      </c>
      <c r="G424" s="40"/>
      <c r="H424" s="40"/>
      <c r="I424" s="146"/>
      <c r="J424" s="40"/>
      <c r="K424" s="40"/>
      <c r="L424" s="44"/>
      <c r="M424" s="235"/>
      <c r="N424" s="84"/>
      <c r="O424" s="84"/>
      <c r="P424" s="84"/>
      <c r="Q424" s="84"/>
      <c r="R424" s="84"/>
      <c r="S424" s="84"/>
      <c r="T424" s="85"/>
      <c r="AT424" s="18" t="s">
        <v>174</v>
      </c>
      <c r="AU424" s="18" t="s">
        <v>83</v>
      </c>
    </row>
    <row r="425" s="1" customFormat="1" ht="16.5" customHeight="1">
      <c r="B425" s="39"/>
      <c r="C425" s="220" t="s">
        <v>1877</v>
      </c>
      <c r="D425" s="220" t="s">
        <v>167</v>
      </c>
      <c r="E425" s="221" t="s">
        <v>1878</v>
      </c>
      <c r="F425" s="222" t="s">
        <v>1879</v>
      </c>
      <c r="G425" s="223" t="s">
        <v>170</v>
      </c>
      <c r="H425" s="224">
        <v>60</v>
      </c>
      <c r="I425" s="225"/>
      <c r="J425" s="226">
        <f>ROUND(I425*H425,2)</f>
        <v>0</v>
      </c>
      <c r="K425" s="222" t="s">
        <v>367</v>
      </c>
      <c r="L425" s="44"/>
      <c r="M425" s="227" t="s">
        <v>19</v>
      </c>
      <c r="N425" s="228" t="s">
        <v>47</v>
      </c>
      <c r="O425" s="84"/>
      <c r="P425" s="229">
        <f>O425*H425</f>
        <v>0</v>
      </c>
      <c r="Q425" s="229">
        <v>0</v>
      </c>
      <c r="R425" s="229">
        <f>Q425*H425</f>
        <v>0</v>
      </c>
      <c r="S425" s="229">
        <v>0</v>
      </c>
      <c r="T425" s="230">
        <f>S425*H425</f>
        <v>0</v>
      </c>
      <c r="AR425" s="231" t="s">
        <v>172</v>
      </c>
      <c r="AT425" s="231" t="s">
        <v>167</v>
      </c>
      <c r="AU425" s="231" t="s">
        <v>83</v>
      </c>
      <c r="AY425" s="18" t="s">
        <v>165</v>
      </c>
      <c r="BE425" s="232">
        <f>IF(N425="základní",J425,0)</f>
        <v>0</v>
      </c>
      <c r="BF425" s="232">
        <f>IF(N425="snížená",J425,0)</f>
        <v>0</v>
      </c>
      <c r="BG425" s="232">
        <f>IF(N425="zákl. přenesená",J425,0)</f>
        <v>0</v>
      </c>
      <c r="BH425" s="232">
        <f>IF(N425="sníž. přenesená",J425,0)</f>
        <v>0</v>
      </c>
      <c r="BI425" s="232">
        <f>IF(N425="nulová",J425,0)</f>
        <v>0</v>
      </c>
      <c r="BJ425" s="18" t="s">
        <v>83</v>
      </c>
      <c r="BK425" s="232">
        <f>ROUND(I425*H425,2)</f>
        <v>0</v>
      </c>
      <c r="BL425" s="18" t="s">
        <v>172</v>
      </c>
      <c r="BM425" s="231" t="s">
        <v>1880</v>
      </c>
    </row>
    <row r="426" s="1" customFormat="1">
      <c r="B426" s="39"/>
      <c r="C426" s="40"/>
      <c r="D426" s="233" t="s">
        <v>174</v>
      </c>
      <c r="E426" s="40"/>
      <c r="F426" s="234" t="s">
        <v>1879</v>
      </c>
      <c r="G426" s="40"/>
      <c r="H426" s="40"/>
      <c r="I426" s="146"/>
      <c r="J426" s="40"/>
      <c r="K426" s="40"/>
      <c r="L426" s="44"/>
      <c r="M426" s="235"/>
      <c r="N426" s="84"/>
      <c r="O426" s="84"/>
      <c r="P426" s="84"/>
      <c r="Q426" s="84"/>
      <c r="R426" s="84"/>
      <c r="S426" s="84"/>
      <c r="T426" s="85"/>
      <c r="AT426" s="18" t="s">
        <v>174</v>
      </c>
      <c r="AU426" s="18" t="s">
        <v>83</v>
      </c>
    </row>
    <row r="427" s="1" customFormat="1" ht="16.5" customHeight="1">
      <c r="B427" s="39"/>
      <c r="C427" s="220" t="s">
        <v>1881</v>
      </c>
      <c r="D427" s="220" t="s">
        <v>167</v>
      </c>
      <c r="E427" s="221" t="s">
        <v>1882</v>
      </c>
      <c r="F427" s="222" t="s">
        <v>1883</v>
      </c>
      <c r="G427" s="223" t="s">
        <v>170</v>
      </c>
      <c r="H427" s="224">
        <v>8.4000000000000004</v>
      </c>
      <c r="I427" s="225"/>
      <c r="J427" s="226">
        <f>ROUND(I427*H427,2)</f>
        <v>0</v>
      </c>
      <c r="K427" s="222" t="s">
        <v>367</v>
      </c>
      <c r="L427" s="44"/>
      <c r="M427" s="227" t="s">
        <v>19</v>
      </c>
      <c r="N427" s="228" t="s">
        <v>47</v>
      </c>
      <c r="O427" s="84"/>
      <c r="P427" s="229">
        <f>O427*H427</f>
        <v>0</v>
      </c>
      <c r="Q427" s="229">
        <v>0</v>
      </c>
      <c r="R427" s="229">
        <f>Q427*H427</f>
        <v>0</v>
      </c>
      <c r="S427" s="229">
        <v>0</v>
      </c>
      <c r="T427" s="230">
        <f>S427*H427</f>
        <v>0</v>
      </c>
      <c r="AR427" s="231" t="s">
        <v>172</v>
      </c>
      <c r="AT427" s="231" t="s">
        <v>167</v>
      </c>
      <c r="AU427" s="231" t="s">
        <v>83</v>
      </c>
      <c r="AY427" s="18" t="s">
        <v>165</v>
      </c>
      <c r="BE427" s="232">
        <f>IF(N427="základní",J427,0)</f>
        <v>0</v>
      </c>
      <c r="BF427" s="232">
        <f>IF(N427="snížená",J427,0)</f>
        <v>0</v>
      </c>
      <c r="BG427" s="232">
        <f>IF(N427="zákl. přenesená",J427,0)</f>
        <v>0</v>
      </c>
      <c r="BH427" s="232">
        <f>IF(N427="sníž. přenesená",J427,0)</f>
        <v>0</v>
      </c>
      <c r="BI427" s="232">
        <f>IF(N427="nulová",J427,0)</f>
        <v>0</v>
      </c>
      <c r="BJ427" s="18" t="s">
        <v>83</v>
      </c>
      <c r="BK427" s="232">
        <f>ROUND(I427*H427,2)</f>
        <v>0</v>
      </c>
      <c r="BL427" s="18" t="s">
        <v>172</v>
      </c>
      <c r="BM427" s="231" t="s">
        <v>1884</v>
      </c>
    </row>
    <row r="428" s="1" customFormat="1">
      <c r="B428" s="39"/>
      <c r="C428" s="40"/>
      <c r="D428" s="233" t="s">
        <v>174</v>
      </c>
      <c r="E428" s="40"/>
      <c r="F428" s="234" t="s">
        <v>1883</v>
      </c>
      <c r="G428" s="40"/>
      <c r="H428" s="40"/>
      <c r="I428" s="146"/>
      <c r="J428" s="40"/>
      <c r="K428" s="40"/>
      <c r="L428" s="44"/>
      <c r="M428" s="235"/>
      <c r="N428" s="84"/>
      <c r="O428" s="84"/>
      <c r="P428" s="84"/>
      <c r="Q428" s="84"/>
      <c r="R428" s="84"/>
      <c r="S428" s="84"/>
      <c r="T428" s="85"/>
      <c r="AT428" s="18" t="s">
        <v>174</v>
      </c>
      <c r="AU428" s="18" t="s">
        <v>83</v>
      </c>
    </row>
    <row r="429" s="1" customFormat="1" ht="16.5" customHeight="1">
      <c r="B429" s="39"/>
      <c r="C429" s="220" t="s">
        <v>1885</v>
      </c>
      <c r="D429" s="220" t="s">
        <v>167</v>
      </c>
      <c r="E429" s="221" t="s">
        <v>1886</v>
      </c>
      <c r="F429" s="222" t="s">
        <v>1887</v>
      </c>
      <c r="G429" s="223" t="s">
        <v>170</v>
      </c>
      <c r="H429" s="224">
        <v>84</v>
      </c>
      <c r="I429" s="225"/>
      <c r="J429" s="226">
        <f>ROUND(I429*H429,2)</f>
        <v>0</v>
      </c>
      <c r="K429" s="222" t="s">
        <v>367</v>
      </c>
      <c r="L429" s="44"/>
      <c r="M429" s="227" t="s">
        <v>19</v>
      </c>
      <c r="N429" s="228" t="s">
        <v>47</v>
      </c>
      <c r="O429" s="84"/>
      <c r="P429" s="229">
        <f>O429*H429</f>
        <v>0</v>
      </c>
      <c r="Q429" s="229">
        <v>0</v>
      </c>
      <c r="R429" s="229">
        <f>Q429*H429</f>
        <v>0</v>
      </c>
      <c r="S429" s="229">
        <v>0</v>
      </c>
      <c r="T429" s="230">
        <f>S429*H429</f>
        <v>0</v>
      </c>
      <c r="AR429" s="231" t="s">
        <v>172</v>
      </c>
      <c r="AT429" s="231" t="s">
        <v>167</v>
      </c>
      <c r="AU429" s="231" t="s">
        <v>83</v>
      </c>
      <c r="AY429" s="18" t="s">
        <v>165</v>
      </c>
      <c r="BE429" s="232">
        <f>IF(N429="základní",J429,0)</f>
        <v>0</v>
      </c>
      <c r="BF429" s="232">
        <f>IF(N429="snížená",J429,0)</f>
        <v>0</v>
      </c>
      <c r="BG429" s="232">
        <f>IF(N429="zákl. přenesená",J429,0)</f>
        <v>0</v>
      </c>
      <c r="BH429" s="232">
        <f>IF(N429="sníž. přenesená",J429,0)</f>
        <v>0</v>
      </c>
      <c r="BI429" s="232">
        <f>IF(N429="nulová",J429,0)</f>
        <v>0</v>
      </c>
      <c r="BJ429" s="18" t="s">
        <v>83</v>
      </c>
      <c r="BK429" s="232">
        <f>ROUND(I429*H429,2)</f>
        <v>0</v>
      </c>
      <c r="BL429" s="18" t="s">
        <v>172</v>
      </c>
      <c r="BM429" s="231" t="s">
        <v>1888</v>
      </c>
    </row>
    <row r="430" s="1" customFormat="1">
      <c r="B430" s="39"/>
      <c r="C430" s="40"/>
      <c r="D430" s="233" t="s">
        <v>174</v>
      </c>
      <c r="E430" s="40"/>
      <c r="F430" s="234" t="s">
        <v>1887</v>
      </c>
      <c r="G430" s="40"/>
      <c r="H430" s="40"/>
      <c r="I430" s="146"/>
      <c r="J430" s="40"/>
      <c r="K430" s="40"/>
      <c r="L430" s="44"/>
      <c r="M430" s="235"/>
      <c r="N430" s="84"/>
      <c r="O430" s="84"/>
      <c r="P430" s="84"/>
      <c r="Q430" s="84"/>
      <c r="R430" s="84"/>
      <c r="S430" s="84"/>
      <c r="T430" s="85"/>
      <c r="AT430" s="18" t="s">
        <v>174</v>
      </c>
      <c r="AU430" s="18" t="s">
        <v>83</v>
      </c>
    </row>
    <row r="431" s="1" customFormat="1" ht="16.5" customHeight="1">
      <c r="B431" s="39"/>
      <c r="C431" s="220" t="s">
        <v>1889</v>
      </c>
      <c r="D431" s="220" t="s">
        <v>167</v>
      </c>
      <c r="E431" s="221" t="s">
        <v>1890</v>
      </c>
      <c r="F431" s="222" t="s">
        <v>1891</v>
      </c>
      <c r="G431" s="223" t="s">
        <v>170</v>
      </c>
      <c r="H431" s="224">
        <v>8.4000000000000004</v>
      </c>
      <c r="I431" s="225"/>
      <c r="J431" s="226">
        <f>ROUND(I431*H431,2)</f>
        <v>0</v>
      </c>
      <c r="K431" s="222" t="s">
        <v>367</v>
      </c>
      <c r="L431" s="44"/>
      <c r="M431" s="227" t="s">
        <v>19</v>
      </c>
      <c r="N431" s="228" t="s">
        <v>47</v>
      </c>
      <c r="O431" s="84"/>
      <c r="P431" s="229">
        <f>O431*H431</f>
        <v>0</v>
      </c>
      <c r="Q431" s="229">
        <v>0</v>
      </c>
      <c r="R431" s="229">
        <f>Q431*H431</f>
        <v>0</v>
      </c>
      <c r="S431" s="229">
        <v>0</v>
      </c>
      <c r="T431" s="230">
        <f>S431*H431</f>
        <v>0</v>
      </c>
      <c r="AR431" s="231" t="s">
        <v>172</v>
      </c>
      <c r="AT431" s="231" t="s">
        <v>167</v>
      </c>
      <c r="AU431" s="231" t="s">
        <v>83</v>
      </c>
      <c r="AY431" s="18" t="s">
        <v>165</v>
      </c>
      <c r="BE431" s="232">
        <f>IF(N431="základní",J431,0)</f>
        <v>0</v>
      </c>
      <c r="BF431" s="232">
        <f>IF(N431="snížená",J431,0)</f>
        <v>0</v>
      </c>
      <c r="BG431" s="232">
        <f>IF(N431="zákl. přenesená",J431,0)</f>
        <v>0</v>
      </c>
      <c r="BH431" s="232">
        <f>IF(N431="sníž. přenesená",J431,0)</f>
        <v>0</v>
      </c>
      <c r="BI431" s="232">
        <f>IF(N431="nulová",J431,0)</f>
        <v>0</v>
      </c>
      <c r="BJ431" s="18" t="s">
        <v>83</v>
      </c>
      <c r="BK431" s="232">
        <f>ROUND(I431*H431,2)</f>
        <v>0</v>
      </c>
      <c r="BL431" s="18" t="s">
        <v>172</v>
      </c>
      <c r="BM431" s="231" t="s">
        <v>1892</v>
      </c>
    </row>
    <row r="432" s="1" customFormat="1">
      <c r="B432" s="39"/>
      <c r="C432" s="40"/>
      <c r="D432" s="233" t="s">
        <v>174</v>
      </c>
      <c r="E432" s="40"/>
      <c r="F432" s="234" t="s">
        <v>1891</v>
      </c>
      <c r="G432" s="40"/>
      <c r="H432" s="40"/>
      <c r="I432" s="146"/>
      <c r="J432" s="40"/>
      <c r="K432" s="40"/>
      <c r="L432" s="44"/>
      <c r="M432" s="235"/>
      <c r="N432" s="84"/>
      <c r="O432" s="84"/>
      <c r="P432" s="84"/>
      <c r="Q432" s="84"/>
      <c r="R432" s="84"/>
      <c r="S432" s="84"/>
      <c r="T432" s="85"/>
      <c r="AT432" s="18" t="s">
        <v>174</v>
      </c>
      <c r="AU432" s="18" t="s">
        <v>83</v>
      </c>
    </row>
    <row r="433" s="1" customFormat="1" ht="16.5" customHeight="1">
      <c r="B433" s="39"/>
      <c r="C433" s="220" t="s">
        <v>1893</v>
      </c>
      <c r="D433" s="220" t="s">
        <v>167</v>
      </c>
      <c r="E433" s="221" t="s">
        <v>1894</v>
      </c>
      <c r="F433" s="222" t="s">
        <v>1895</v>
      </c>
      <c r="G433" s="223" t="s">
        <v>197</v>
      </c>
      <c r="H433" s="224">
        <v>7</v>
      </c>
      <c r="I433" s="225"/>
      <c r="J433" s="226">
        <f>ROUND(I433*H433,2)</f>
        <v>0</v>
      </c>
      <c r="K433" s="222" t="s">
        <v>367</v>
      </c>
      <c r="L433" s="44"/>
      <c r="M433" s="227" t="s">
        <v>19</v>
      </c>
      <c r="N433" s="228" t="s">
        <v>47</v>
      </c>
      <c r="O433" s="84"/>
      <c r="P433" s="229">
        <f>O433*H433</f>
        <v>0</v>
      </c>
      <c r="Q433" s="229">
        <v>0</v>
      </c>
      <c r="R433" s="229">
        <f>Q433*H433</f>
        <v>0</v>
      </c>
      <c r="S433" s="229">
        <v>0</v>
      </c>
      <c r="T433" s="230">
        <f>S433*H433</f>
        <v>0</v>
      </c>
      <c r="AR433" s="231" t="s">
        <v>172</v>
      </c>
      <c r="AT433" s="231" t="s">
        <v>167</v>
      </c>
      <c r="AU433" s="231" t="s">
        <v>83</v>
      </c>
      <c r="AY433" s="18" t="s">
        <v>165</v>
      </c>
      <c r="BE433" s="232">
        <f>IF(N433="základní",J433,0)</f>
        <v>0</v>
      </c>
      <c r="BF433" s="232">
        <f>IF(N433="snížená",J433,0)</f>
        <v>0</v>
      </c>
      <c r="BG433" s="232">
        <f>IF(N433="zákl. přenesená",J433,0)</f>
        <v>0</v>
      </c>
      <c r="BH433" s="232">
        <f>IF(N433="sníž. přenesená",J433,0)</f>
        <v>0</v>
      </c>
      <c r="BI433" s="232">
        <f>IF(N433="nulová",J433,0)</f>
        <v>0</v>
      </c>
      <c r="BJ433" s="18" t="s">
        <v>83</v>
      </c>
      <c r="BK433" s="232">
        <f>ROUND(I433*H433,2)</f>
        <v>0</v>
      </c>
      <c r="BL433" s="18" t="s">
        <v>172</v>
      </c>
      <c r="BM433" s="231" t="s">
        <v>1896</v>
      </c>
    </row>
    <row r="434" s="1" customFormat="1">
      <c r="B434" s="39"/>
      <c r="C434" s="40"/>
      <c r="D434" s="233" t="s">
        <v>174</v>
      </c>
      <c r="E434" s="40"/>
      <c r="F434" s="234" t="s">
        <v>1895</v>
      </c>
      <c r="G434" s="40"/>
      <c r="H434" s="40"/>
      <c r="I434" s="146"/>
      <c r="J434" s="40"/>
      <c r="K434" s="40"/>
      <c r="L434" s="44"/>
      <c r="M434" s="235"/>
      <c r="N434" s="84"/>
      <c r="O434" s="84"/>
      <c r="P434" s="84"/>
      <c r="Q434" s="84"/>
      <c r="R434" s="84"/>
      <c r="S434" s="84"/>
      <c r="T434" s="85"/>
      <c r="AT434" s="18" t="s">
        <v>174</v>
      </c>
      <c r="AU434" s="18" t="s">
        <v>83</v>
      </c>
    </row>
    <row r="435" s="1" customFormat="1" ht="16.5" customHeight="1">
      <c r="B435" s="39"/>
      <c r="C435" s="220" t="s">
        <v>1897</v>
      </c>
      <c r="D435" s="220" t="s">
        <v>167</v>
      </c>
      <c r="E435" s="221" t="s">
        <v>1898</v>
      </c>
      <c r="F435" s="222" t="s">
        <v>1899</v>
      </c>
      <c r="G435" s="223" t="s">
        <v>197</v>
      </c>
      <c r="H435" s="224">
        <v>7</v>
      </c>
      <c r="I435" s="225"/>
      <c r="J435" s="226">
        <f>ROUND(I435*H435,2)</f>
        <v>0</v>
      </c>
      <c r="K435" s="222" t="s">
        <v>367</v>
      </c>
      <c r="L435" s="44"/>
      <c r="M435" s="227" t="s">
        <v>19</v>
      </c>
      <c r="N435" s="228" t="s">
        <v>47</v>
      </c>
      <c r="O435" s="84"/>
      <c r="P435" s="229">
        <f>O435*H435</f>
        <v>0</v>
      </c>
      <c r="Q435" s="229">
        <v>0</v>
      </c>
      <c r="R435" s="229">
        <f>Q435*H435</f>
        <v>0</v>
      </c>
      <c r="S435" s="229">
        <v>0</v>
      </c>
      <c r="T435" s="230">
        <f>S435*H435</f>
        <v>0</v>
      </c>
      <c r="AR435" s="231" t="s">
        <v>172</v>
      </c>
      <c r="AT435" s="231" t="s">
        <v>167</v>
      </c>
      <c r="AU435" s="231" t="s">
        <v>83</v>
      </c>
      <c r="AY435" s="18" t="s">
        <v>165</v>
      </c>
      <c r="BE435" s="232">
        <f>IF(N435="základní",J435,0)</f>
        <v>0</v>
      </c>
      <c r="BF435" s="232">
        <f>IF(N435="snížená",J435,0)</f>
        <v>0</v>
      </c>
      <c r="BG435" s="232">
        <f>IF(N435="zákl. přenesená",J435,0)</f>
        <v>0</v>
      </c>
      <c r="BH435" s="232">
        <f>IF(N435="sníž. přenesená",J435,0)</f>
        <v>0</v>
      </c>
      <c r="BI435" s="232">
        <f>IF(N435="nulová",J435,0)</f>
        <v>0</v>
      </c>
      <c r="BJ435" s="18" t="s">
        <v>83</v>
      </c>
      <c r="BK435" s="232">
        <f>ROUND(I435*H435,2)</f>
        <v>0</v>
      </c>
      <c r="BL435" s="18" t="s">
        <v>172</v>
      </c>
      <c r="BM435" s="231" t="s">
        <v>1900</v>
      </c>
    </row>
    <row r="436" s="1" customFormat="1">
      <c r="B436" s="39"/>
      <c r="C436" s="40"/>
      <c r="D436" s="233" t="s">
        <v>174</v>
      </c>
      <c r="E436" s="40"/>
      <c r="F436" s="234" t="s">
        <v>1899</v>
      </c>
      <c r="G436" s="40"/>
      <c r="H436" s="40"/>
      <c r="I436" s="146"/>
      <c r="J436" s="40"/>
      <c r="K436" s="40"/>
      <c r="L436" s="44"/>
      <c r="M436" s="235"/>
      <c r="N436" s="84"/>
      <c r="O436" s="84"/>
      <c r="P436" s="84"/>
      <c r="Q436" s="84"/>
      <c r="R436" s="84"/>
      <c r="S436" s="84"/>
      <c r="T436" s="85"/>
      <c r="AT436" s="18" t="s">
        <v>174</v>
      </c>
      <c r="AU436" s="18" t="s">
        <v>83</v>
      </c>
    </row>
    <row r="437" s="1" customFormat="1" ht="16.5" customHeight="1">
      <c r="B437" s="39"/>
      <c r="C437" s="220" t="s">
        <v>1901</v>
      </c>
      <c r="D437" s="220" t="s">
        <v>167</v>
      </c>
      <c r="E437" s="221" t="s">
        <v>1902</v>
      </c>
      <c r="F437" s="222" t="s">
        <v>1903</v>
      </c>
      <c r="G437" s="223" t="s">
        <v>170</v>
      </c>
      <c r="H437" s="224">
        <v>15.4</v>
      </c>
      <c r="I437" s="225"/>
      <c r="J437" s="226">
        <f>ROUND(I437*H437,2)</f>
        <v>0</v>
      </c>
      <c r="K437" s="222" t="s">
        <v>367</v>
      </c>
      <c r="L437" s="44"/>
      <c r="M437" s="227" t="s">
        <v>19</v>
      </c>
      <c r="N437" s="228" t="s">
        <v>47</v>
      </c>
      <c r="O437" s="84"/>
      <c r="P437" s="229">
        <f>O437*H437</f>
        <v>0</v>
      </c>
      <c r="Q437" s="229">
        <v>0</v>
      </c>
      <c r="R437" s="229">
        <f>Q437*H437</f>
        <v>0</v>
      </c>
      <c r="S437" s="229">
        <v>0</v>
      </c>
      <c r="T437" s="230">
        <f>S437*H437</f>
        <v>0</v>
      </c>
      <c r="AR437" s="231" t="s">
        <v>172</v>
      </c>
      <c r="AT437" s="231" t="s">
        <v>167</v>
      </c>
      <c r="AU437" s="231" t="s">
        <v>83</v>
      </c>
      <c r="AY437" s="18" t="s">
        <v>165</v>
      </c>
      <c r="BE437" s="232">
        <f>IF(N437="základní",J437,0)</f>
        <v>0</v>
      </c>
      <c r="BF437" s="232">
        <f>IF(N437="snížená",J437,0)</f>
        <v>0</v>
      </c>
      <c r="BG437" s="232">
        <f>IF(N437="zákl. přenesená",J437,0)</f>
        <v>0</v>
      </c>
      <c r="BH437" s="232">
        <f>IF(N437="sníž. přenesená",J437,0)</f>
        <v>0</v>
      </c>
      <c r="BI437" s="232">
        <f>IF(N437="nulová",J437,0)</f>
        <v>0</v>
      </c>
      <c r="BJ437" s="18" t="s">
        <v>83</v>
      </c>
      <c r="BK437" s="232">
        <f>ROUND(I437*H437,2)</f>
        <v>0</v>
      </c>
      <c r="BL437" s="18" t="s">
        <v>172</v>
      </c>
      <c r="BM437" s="231" t="s">
        <v>1904</v>
      </c>
    </row>
    <row r="438" s="1" customFormat="1">
      <c r="B438" s="39"/>
      <c r="C438" s="40"/>
      <c r="D438" s="233" t="s">
        <v>174</v>
      </c>
      <c r="E438" s="40"/>
      <c r="F438" s="234" t="s">
        <v>1903</v>
      </c>
      <c r="G438" s="40"/>
      <c r="H438" s="40"/>
      <c r="I438" s="146"/>
      <c r="J438" s="40"/>
      <c r="K438" s="40"/>
      <c r="L438" s="44"/>
      <c r="M438" s="235"/>
      <c r="N438" s="84"/>
      <c r="O438" s="84"/>
      <c r="P438" s="84"/>
      <c r="Q438" s="84"/>
      <c r="R438" s="84"/>
      <c r="S438" s="84"/>
      <c r="T438" s="85"/>
      <c r="AT438" s="18" t="s">
        <v>174</v>
      </c>
      <c r="AU438" s="18" t="s">
        <v>83</v>
      </c>
    </row>
    <row r="439" s="1" customFormat="1" ht="16.5" customHeight="1">
      <c r="B439" s="39"/>
      <c r="C439" s="220" t="s">
        <v>1905</v>
      </c>
      <c r="D439" s="220" t="s">
        <v>167</v>
      </c>
      <c r="E439" s="221" t="s">
        <v>1906</v>
      </c>
      <c r="F439" s="222" t="s">
        <v>1907</v>
      </c>
      <c r="G439" s="223" t="s">
        <v>170</v>
      </c>
      <c r="H439" s="224">
        <v>84</v>
      </c>
      <c r="I439" s="225"/>
      <c r="J439" s="226">
        <f>ROUND(I439*H439,2)</f>
        <v>0</v>
      </c>
      <c r="K439" s="222" t="s">
        <v>367</v>
      </c>
      <c r="L439" s="44"/>
      <c r="M439" s="227" t="s">
        <v>19</v>
      </c>
      <c r="N439" s="228" t="s">
        <v>47</v>
      </c>
      <c r="O439" s="84"/>
      <c r="P439" s="229">
        <f>O439*H439</f>
        <v>0</v>
      </c>
      <c r="Q439" s="229">
        <v>0</v>
      </c>
      <c r="R439" s="229">
        <f>Q439*H439</f>
        <v>0</v>
      </c>
      <c r="S439" s="229">
        <v>0</v>
      </c>
      <c r="T439" s="230">
        <f>S439*H439</f>
        <v>0</v>
      </c>
      <c r="AR439" s="231" t="s">
        <v>172</v>
      </c>
      <c r="AT439" s="231" t="s">
        <v>167</v>
      </c>
      <c r="AU439" s="231" t="s">
        <v>83</v>
      </c>
      <c r="AY439" s="18" t="s">
        <v>165</v>
      </c>
      <c r="BE439" s="232">
        <f>IF(N439="základní",J439,0)</f>
        <v>0</v>
      </c>
      <c r="BF439" s="232">
        <f>IF(N439="snížená",J439,0)</f>
        <v>0</v>
      </c>
      <c r="BG439" s="232">
        <f>IF(N439="zákl. přenesená",J439,0)</f>
        <v>0</v>
      </c>
      <c r="BH439" s="232">
        <f>IF(N439="sníž. přenesená",J439,0)</f>
        <v>0</v>
      </c>
      <c r="BI439" s="232">
        <f>IF(N439="nulová",J439,0)</f>
        <v>0</v>
      </c>
      <c r="BJ439" s="18" t="s">
        <v>83</v>
      </c>
      <c r="BK439" s="232">
        <f>ROUND(I439*H439,2)</f>
        <v>0</v>
      </c>
      <c r="BL439" s="18" t="s">
        <v>172</v>
      </c>
      <c r="BM439" s="231" t="s">
        <v>1908</v>
      </c>
    </row>
    <row r="440" s="1" customFormat="1">
      <c r="B440" s="39"/>
      <c r="C440" s="40"/>
      <c r="D440" s="233" t="s">
        <v>174</v>
      </c>
      <c r="E440" s="40"/>
      <c r="F440" s="234" t="s">
        <v>1907</v>
      </c>
      <c r="G440" s="40"/>
      <c r="H440" s="40"/>
      <c r="I440" s="146"/>
      <c r="J440" s="40"/>
      <c r="K440" s="40"/>
      <c r="L440" s="44"/>
      <c r="M440" s="235"/>
      <c r="N440" s="84"/>
      <c r="O440" s="84"/>
      <c r="P440" s="84"/>
      <c r="Q440" s="84"/>
      <c r="R440" s="84"/>
      <c r="S440" s="84"/>
      <c r="T440" s="85"/>
      <c r="AT440" s="18" t="s">
        <v>174</v>
      </c>
      <c r="AU440" s="18" t="s">
        <v>83</v>
      </c>
    </row>
    <row r="441" s="1" customFormat="1" ht="16.5" customHeight="1">
      <c r="B441" s="39"/>
      <c r="C441" s="220" t="s">
        <v>1909</v>
      </c>
      <c r="D441" s="220" t="s">
        <v>167</v>
      </c>
      <c r="E441" s="221" t="s">
        <v>1910</v>
      </c>
      <c r="F441" s="222" t="s">
        <v>1911</v>
      </c>
      <c r="G441" s="223" t="s">
        <v>324</v>
      </c>
      <c r="H441" s="224">
        <v>2</v>
      </c>
      <c r="I441" s="225"/>
      <c r="J441" s="226">
        <f>ROUND(I441*H441,2)</f>
        <v>0</v>
      </c>
      <c r="K441" s="222" t="s">
        <v>367</v>
      </c>
      <c r="L441" s="44"/>
      <c r="M441" s="227" t="s">
        <v>19</v>
      </c>
      <c r="N441" s="228" t="s">
        <v>47</v>
      </c>
      <c r="O441" s="84"/>
      <c r="P441" s="229">
        <f>O441*H441</f>
        <v>0</v>
      </c>
      <c r="Q441" s="229">
        <v>0</v>
      </c>
      <c r="R441" s="229">
        <f>Q441*H441</f>
        <v>0</v>
      </c>
      <c r="S441" s="229">
        <v>0</v>
      </c>
      <c r="T441" s="230">
        <f>S441*H441</f>
        <v>0</v>
      </c>
      <c r="AR441" s="231" t="s">
        <v>172</v>
      </c>
      <c r="AT441" s="231" t="s">
        <v>167</v>
      </c>
      <c r="AU441" s="231" t="s">
        <v>83</v>
      </c>
      <c r="AY441" s="18" t="s">
        <v>165</v>
      </c>
      <c r="BE441" s="232">
        <f>IF(N441="základní",J441,0)</f>
        <v>0</v>
      </c>
      <c r="BF441" s="232">
        <f>IF(N441="snížená",J441,0)</f>
        <v>0</v>
      </c>
      <c r="BG441" s="232">
        <f>IF(N441="zákl. přenesená",J441,0)</f>
        <v>0</v>
      </c>
      <c r="BH441" s="232">
        <f>IF(N441="sníž. přenesená",J441,0)</f>
        <v>0</v>
      </c>
      <c r="BI441" s="232">
        <f>IF(N441="nulová",J441,0)</f>
        <v>0</v>
      </c>
      <c r="BJ441" s="18" t="s">
        <v>83</v>
      </c>
      <c r="BK441" s="232">
        <f>ROUND(I441*H441,2)</f>
        <v>0</v>
      </c>
      <c r="BL441" s="18" t="s">
        <v>172</v>
      </c>
      <c r="BM441" s="231" t="s">
        <v>1912</v>
      </c>
    </row>
    <row r="442" s="1" customFormat="1">
      <c r="B442" s="39"/>
      <c r="C442" s="40"/>
      <c r="D442" s="233" t="s">
        <v>174</v>
      </c>
      <c r="E442" s="40"/>
      <c r="F442" s="234" t="s">
        <v>1911</v>
      </c>
      <c r="G442" s="40"/>
      <c r="H442" s="40"/>
      <c r="I442" s="146"/>
      <c r="J442" s="40"/>
      <c r="K442" s="40"/>
      <c r="L442" s="44"/>
      <c r="M442" s="235"/>
      <c r="N442" s="84"/>
      <c r="O442" s="84"/>
      <c r="P442" s="84"/>
      <c r="Q442" s="84"/>
      <c r="R442" s="84"/>
      <c r="S442" s="84"/>
      <c r="T442" s="85"/>
      <c r="AT442" s="18" t="s">
        <v>174</v>
      </c>
      <c r="AU442" s="18" t="s">
        <v>83</v>
      </c>
    </row>
    <row r="443" s="1" customFormat="1" ht="16.5" customHeight="1">
      <c r="B443" s="39"/>
      <c r="C443" s="220" t="s">
        <v>1913</v>
      </c>
      <c r="D443" s="220" t="s">
        <v>167</v>
      </c>
      <c r="E443" s="221" t="s">
        <v>1914</v>
      </c>
      <c r="F443" s="222" t="s">
        <v>1915</v>
      </c>
      <c r="G443" s="223" t="s">
        <v>324</v>
      </c>
      <c r="H443" s="224">
        <v>5</v>
      </c>
      <c r="I443" s="225"/>
      <c r="J443" s="226">
        <f>ROUND(I443*H443,2)</f>
        <v>0</v>
      </c>
      <c r="K443" s="222" t="s">
        <v>367</v>
      </c>
      <c r="L443" s="44"/>
      <c r="M443" s="227" t="s">
        <v>19</v>
      </c>
      <c r="N443" s="228" t="s">
        <v>47</v>
      </c>
      <c r="O443" s="84"/>
      <c r="P443" s="229">
        <f>O443*H443</f>
        <v>0</v>
      </c>
      <c r="Q443" s="229">
        <v>0</v>
      </c>
      <c r="R443" s="229">
        <f>Q443*H443</f>
        <v>0</v>
      </c>
      <c r="S443" s="229">
        <v>0</v>
      </c>
      <c r="T443" s="230">
        <f>S443*H443</f>
        <v>0</v>
      </c>
      <c r="AR443" s="231" t="s">
        <v>172</v>
      </c>
      <c r="AT443" s="231" t="s">
        <v>167</v>
      </c>
      <c r="AU443" s="231" t="s">
        <v>83</v>
      </c>
      <c r="AY443" s="18" t="s">
        <v>165</v>
      </c>
      <c r="BE443" s="232">
        <f>IF(N443="základní",J443,0)</f>
        <v>0</v>
      </c>
      <c r="BF443" s="232">
        <f>IF(N443="snížená",J443,0)</f>
        <v>0</v>
      </c>
      <c r="BG443" s="232">
        <f>IF(N443="zákl. přenesená",J443,0)</f>
        <v>0</v>
      </c>
      <c r="BH443" s="232">
        <f>IF(N443="sníž. přenesená",J443,0)</f>
        <v>0</v>
      </c>
      <c r="BI443" s="232">
        <f>IF(N443="nulová",J443,0)</f>
        <v>0</v>
      </c>
      <c r="BJ443" s="18" t="s">
        <v>83</v>
      </c>
      <c r="BK443" s="232">
        <f>ROUND(I443*H443,2)</f>
        <v>0</v>
      </c>
      <c r="BL443" s="18" t="s">
        <v>172</v>
      </c>
      <c r="BM443" s="231" t="s">
        <v>1916</v>
      </c>
    </row>
    <row r="444" s="1" customFormat="1">
      <c r="B444" s="39"/>
      <c r="C444" s="40"/>
      <c r="D444" s="233" t="s">
        <v>174</v>
      </c>
      <c r="E444" s="40"/>
      <c r="F444" s="234" t="s">
        <v>1915</v>
      </c>
      <c r="G444" s="40"/>
      <c r="H444" s="40"/>
      <c r="I444" s="146"/>
      <c r="J444" s="40"/>
      <c r="K444" s="40"/>
      <c r="L444" s="44"/>
      <c r="M444" s="235"/>
      <c r="N444" s="84"/>
      <c r="O444" s="84"/>
      <c r="P444" s="84"/>
      <c r="Q444" s="84"/>
      <c r="R444" s="84"/>
      <c r="S444" s="84"/>
      <c r="T444" s="85"/>
      <c r="AT444" s="18" t="s">
        <v>174</v>
      </c>
      <c r="AU444" s="18" t="s">
        <v>83</v>
      </c>
    </row>
    <row r="445" s="1" customFormat="1" ht="16.5" customHeight="1">
      <c r="B445" s="39"/>
      <c r="C445" s="220" t="s">
        <v>1917</v>
      </c>
      <c r="D445" s="220" t="s">
        <v>167</v>
      </c>
      <c r="E445" s="221" t="s">
        <v>1918</v>
      </c>
      <c r="F445" s="222" t="s">
        <v>1919</v>
      </c>
      <c r="G445" s="223" t="s">
        <v>1920</v>
      </c>
      <c r="H445" s="224">
        <v>243.99000000000001</v>
      </c>
      <c r="I445" s="225"/>
      <c r="J445" s="226">
        <f>ROUND(I445*H445,2)</f>
        <v>0</v>
      </c>
      <c r="K445" s="222" t="s">
        <v>367</v>
      </c>
      <c r="L445" s="44"/>
      <c r="M445" s="227" t="s">
        <v>19</v>
      </c>
      <c r="N445" s="228" t="s">
        <v>47</v>
      </c>
      <c r="O445" s="84"/>
      <c r="P445" s="229">
        <f>O445*H445</f>
        <v>0</v>
      </c>
      <c r="Q445" s="229">
        <v>0</v>
      </c>
      <c r="R445" s="229">
        <f>Q445*H445</f>
        <v>0</v>
      </c>
      <c r="S445" s="229">
        <v>0</v>
      </c>
      <c r="T445" s="230">
        <f>S445*H445</f>
        <v>0</v>
      </c>
      <c r="AR445" s="231" t="s">
        <v>172</v>
      </c>
      <c r="AT445" s="231" t="s">
        <v>167</v>
      </c>
      <c r="AU445" s="231" t="s">
        <v>83</v>
      </c>
      <c r="AY445" s="18" t="s">
        <v>165</v>
      </c>
      <c r="BE445" s="232">
        <f>IF(N445="základní",J445,0)</f>
        <v>0</v>
      </c>
      <c r="BF445" s="232">
        <f>IF(N445="snížená",J445,0)</f>
        <v>0</v>
      </c>
      <c r="BG445" s="232">
        <f>IF(N445="zákl. přenesená",J445,0)</f>
        <v>0</v>
      </c>
      <c r="BH445" s="232">
        <f>IF(N445="sníž. přenesená",J445,0)</f>
        <v>0</v>
      </c>
      <c r="BI445" s="232">
        <f>IF(N445="nulová",J445,0)</f>
        <v>0</v>
      </c>
      <c r="BJ445" s="18" t="s">
        <v>83</v>
      </c>
      <c r="BK445" s="232">
        <f>ROUND(I445*H445,2)</f>
        <v>0</v>
      </c>
      <c r="BL445" s="18" t="s">
        <v>172</v>
      </c>
      <c r="BM445" s="231" t="s">
        <v>1921</v>
      </c>
    </row>
    <row r="446" s="1" customFormat="1">
      <c r="B446" s="39"/>
      <c r="C446" s="40"/>
      <c r="D446" s="233" t="s">
        <v>174</v>
      </c>
      <c r="E446" s="40"/>
      <c r="F446" s="234" t="s">
        <v>1919</v>
      </c>
      <c r="G446" s="40"/>
      <c r="H446" s="40"/>
      <c r="I446" s="146"/>
      <c r="J446" s="40"/>
      <c r="K446" s="40"/>
      <c r="L446" s="44"/>
      <c r="M446" s="235"/>
      <c r="N446" s="84"/>
      <c r="O446" s="84"/>
      <c r="P446" s="84"/>
      <c r="Q446" s="84"/>
      <c r="R446" s="84"/>
      <c r="S446" s="84"/>
      <c r="T446" s="85"/>
      <c r="AT446" s="18" t="s">
        <v>174</v>
      </c>
      <c r="AU446" s="18" t="s">
        <v>83</v>
      </c>
    </row>
    <row r="447" s="13" customFormat="1">
      <c r="B447" s="246"/>
      <c r="C447" s="247"/>
      <c r="D447" s="233" t="s">
        <v>176</v>
      </c>
      <c r="E447" s="248" t="s">
        <v>19</v>
      </c>
      <c r="F447" s="249" t="s">
        <v>1922</v>
      </c>
      <c r="G447" s="247"/>
      <c r="H447" s="250">
        <v>243.99000000000001</v>
      </c>
      <c r="I447" s="251"/>
      <c r="J447" s="247"/>
      <c r="K447" s="247"/>
      <c r="L447" s="252"/>
      <c r="M447" s="253"/>
      <c r="N447" s="254"/>
      <c r="O447" s="254"/>
      <c r="P447" s="254"/>
      <c r="Q447" s="254"/>
      <c r="R447" s="254"/>
      <c r="S447" s="254"/>
      <c r="T447" s="255"/>
      <c r="AT447" s="256" t="s">
        <v>176</v>
      </c>
      <c r="AU447" s="256" t="s">
        <v>83</v>
      </c>
      <c r="AV447" s="13" t="s">
        <v>85</v>
      </c>
      <c r="AW447" s="13" t="s">
        <v>37</v>
      </c>
      <c r="AX447" s="13" t="s">
        <v>76</v>
      </c>
      <c r="AY447" s="256" t="s">
        <v>165</v>
      </c>
    </row>
    <row r="448" s="14" customFormat="1">
      <c r="B448" s="257"/>
      <c r="C448" s="258"/>
      <c r="D448" s="233" t="s">
        <v>176</v>
      </c>
      <c r="E448" s="259" t="s">
        <v>19</v>
      </c>
      <c r="F448" s="260" t="s">
        <v>181</v>
      </c>
      <c r="G448" s="258"/>
      <c r="H448" s="261">
        <v>243.99000000000001</v>
      </c>
      <c r="I448" s="262"/>
      <c r="J448" s="258"/>
      <c r="K448" s="258"/>
      <c r="L448" s="263"/>
      <c r="M448" s="264"/>
      <c r="N448" s="265"/>
      <c r="O448" s="265"/>
      <c r="P448" s="265"/>
      <c r="Q448" s="265"/>
      <c r="R448" s="265"/>
      <c r="S448" s="265"/>
      <c r="T448" s="266"/>
      <c r="AT448" s="267" t="s">
        <v>176</v>
      </c>
      <c r="AU448" s="267" t="s">
        <v>83</v>
      </c>
      <c r="AV448" s="14" t="s">
        <v>172</v>
      </c>
      <c r="AW448" s="14" t="s">
        <v>37</v>
      </c>
      <c r="AX448" s="14" t="s">
        <v>83</v>
      </c>
      <c r="AY448" s="267" t="s">
        <v>165</v>
      </c>
    </row>
    <row r="449" s="1" customFormat="1" ht="16.5" customHeight="1">
      <c r="B449" s="39"/>
      <c r="C449" s="220" t="s">
        <v>1923</v>
      </c>
      <c r="D449" s="220" t="s">
        <v>167</v>
      </c>
      <c r="E449" s="221" t="s">
        <v>1924</v>
      </c>
      <c r="F449" s="222" t="s">
        <v>1925</v>
      </c>
      <c r="G449" s="223" t="s">
        <v>324</v>
      </c>
      <c r="H449" s="224">
        <v>6</v>
      </c>
      <c r="I449" s="225"/>
      <c r="J449" s="226">
        <f>ROUND(I449*H449,2)</f>
        <v>0</v>
      </c>
      <c r="K449" s="222" t="s">
        <v>367</v>
      </c>
      <c r="L449" s="44"/>
      <c r="M449" s="227" t="s">
        <v>19</v>
      </c>
      <c r="N449" s="228" t="s">
        <v>47</v>
      </c>
      <c r="O449" s="84"/>
      <c r="P449" s="229">
        <f>O449*H449</f>
        <v>0</v>
      </c>
      <c r="Q449" s="229">
        <v>0</v>
      </c>
      <c r="R449" s="229">
        <f>Q449*H449</f>
        <v>0</v>
      </c>
      <c r="S449" s="229">
        <v>0</v>
      </c>
      <c r="T449" s="230">
        <f>S449*H449</f>
        <v>0</v>
      </c>
      <c r="AR449" s="231" t="s">
        <v>172</v>
      </c>
      <c r="AT449" s="231" t="s">
        <v>167</v>
      </c>
      <c r="AU449" s="231" t="s">
        <v>83</v>
      </c>
      <c r="AY449" s="18" t="s">
        <v>165</v>
      </c>
      <c r="BE449" s="232">
        <f>IF(N449="základní",J449,0)</f>
        <v>0</v>
      </c>
      <c r="BF449" s="232">
        <f>IF(N449="snížená",J449,0)</f>
        <v>0</v>
      </c>
      <c r="BG449" s="232">
        <f>IF(N449="zákl. přenesená",J449,0)</f>
        <v>0</v>
      </c>
      <c r="BH449" s="232">
        <f>IF(N449="sníž. přenesená",J449,0)</f>
        <v>0</v>
      </c>
      <c r="BI449" s="232">
        <f>IF(N449="nulová",J449,0)</f>
        <v>0</v>
      </c>
      <c r="BJ449" s="18" t="s">
        <v>83</v>
      </c>
      <c r="BK449" s="232">
        <f>ROUND(I449*H449,2)</f>
        <v>0</v>
      </c>
      <c r="BL449" s="18" t="s">
        <v>172</v>
      </c>
      <c r="BM449" s="231" t="s">
        <v>1926</v>
      </c>
    </row>
    <row r="450" s="1" customFormat="1">
      <c r="B450" s="39"/>
      <c r="C450" s="40"/>
      <c r="D450" s="233" t="s">
        <v>174</v>
      </c>
      <c r="E450" s="40"/>
      <c r="F450" s="234" t="s">
        <v>1925</v>
      </c>
      <c r="G450" s="40"/>
      <c r="H450" s="40"/>
      <c r="I450" s="146"/>
      <c r="J450" s="40"/>
      <c r="K450" s="40"/>
      <c r="L450" s="44"/>
      <c r="M450" s="235"/>
      <c r="N450" s="84"/>
      <c r="O450" s="84"/>
      <c r="P450" s="84"/>
      <c r="Q450" s="84"/>
      <c r="R450" s="84"/>
      <c r="S450" s="84"/>
      <c r="T450" s="85"/>
      <c r="AT450" s="18" t="s">
        <v>174</v>
      </c>
      <c r="AU450" s="18" t="s">
        <v>83</v>
      </c>
    </row>
    <row r="451" s="1" customFormat="1" ht="16.5" customHeight="1">
      <c r="B451" s="39"/>
      <c r="C451" s="220" t="s">
        <v>1927</v>
      </c>
      <c r="D451" s="220" t="s">
        <v>167</v>
      </c>
      <c r="E451" s="221" t="s">
        <v>1928</v>
      </c>
      <c r="F451" s="222" t="s">
        <v>1929</v>
      </c>
      <c r="G451" s="223" t="s">
        <v>324</v>
      </c>
      <c r="H451" s="224">
        <v>1</v>
      </c>
      <c r="I451" s="225"/>
      <c r="J451" s="226">
        <f>ROUND(I451*H451,2)</f>
        <v>0</v>
      </c>
      <c r="K451" s="222" t="s">
        <v>367</v>
      </c>
      <c r="L451" s="44"/>
      <c r="M451" s="227" t="s">
        <v>19</v>
      </c>
      <c r="N451" s="228" t="s">
        <v>47</v>
      </c>
      <c r="O451" s="84"/>
      <c r="P451" s="229">
        <f>O451*H451</f>
        <v>0</v>
      </c>
      <c r="Q451" s="229">
        <v>0</v>
      </c>
      <c r="R451" s="229">
        <f>Q451*H451</f>
        <v>0</v>
      </c>
      <c r="S451" s="229">
        <v>0</v>
      </c>
      <c r="T451" s="230">
        <f>S451*H451</f>
        <v>0</v>
      </c>
      <c r="AR451" s="231" t="s">
        <v>172</v>
      </c>
      <c r="AT451" s="231" t="s">
        <v>167</v>
      </c>
      <c r="AU451" s="231" t="s">
        <v>83</v>
      </c>
      <c r="AY451" s="18" t="s">
        <v>165</v>
      </c>
      <c r="BE451" s="232">
        <f>IF(N451="základní",J451,0)</f>
        <v>0</v>
      </c>
      <c r="BF451" s="232">
        <f>IF(N451="snížená",J451,0)</f>
        <v>0</v>
      </c>
      <c r="BG451" s="232">
        <f>IF(N451="zákl. přenesená",J451,0)</f>
        <v>0</v>
      </c>
      <c r="BH451" s="232">
        <f>IF(N451="sníž. přenesená",J451,0)</f>
        <v>0</v>
      </c>
      <c r="BI451" s="232">
        <f>IF(N451="nulová",J451,0)</f>
        <v>0</v>
      </c>
      <c r="BJ451" s="18" t="s">
        <v>83</v>
      </c>
      <c r="BK451" s="232">
        <f>ROUND(I451*H451,2)</f>
        <v>0</v>
      </c>
      <c r="BL451" s="18" t="s">
        <v>172</v>
      </c>
      <c r="BM451" s="231" t="s">
        <v>1930</v>
      </c>
    </row>
    <row r="452" s="1" customFormat="1">
      <c r="B452" s="39"/>
      <c r="C452" s="40"/>
      <c r="D452" s="233" t="s">
        <v>174</v>
      </c>
      <c r="E452" s="40"/>
      <c r="F452" s="234" t="s">
        <v>1929</v>
      </c>
      <c r="G452" s="40"/>
      <c r="H452" s="40"/>
      <c r="I452" s="146"/>
      <c r="J452" s="40"/>
      <c r="K452" s="40"/>
      <c r="L452" s="44"/>
      <c r="M452" s="235"/>
      <c r="N452" s="84"/>
      <c r="O452" s="84"/>
      <c r="P452" s="84"/>
      <c r="Q452" s="84"/>
      <c r="R452" s="84"/>
      <c r="S452" s="84"/>
      <c r="T452" s="85"/>
      <c r="AT452" s="18" t="s">
        <v>174</v>
      </c>
      <c r="AU452" s="18" t="s">
        <v>83</v>
      </c>
    </row>
    <row r="453" s="1" customFormat="1" ht="16.5" customHeight="1">
      <c r="B453" s="39"/>
      <c r="C453" s="220" t="s">
        <v>1931</v>
      </c>
      <c r="D453" s="220" t="s">
        <v>167</v>
      </c>
      <c r="E453" s="221" t="s">
        <v>1932</v>
      </c>
      <c r="F453" s="222" t="s">
        <v>1933</v>
      </c>
      <c r="G453" s="223" t="s">
        <v>1934</v>
      </c>
      <c r="H453" s="224">
        <v>21</v>
      </c>
      <c r="I453" s="225"/>
      <c r="J453" s="226">
        <f>ROUND(I453*H453,2)</f>
        <v>0</v>
      </c>
      <c r="K453" s="222" t="s">
        <v>367</v>
      </c>
      <c r="L453" s="44"/>
      <c r="M453" s="227" t="s">
        <v>19</v>
      </c>
      <c r="N453" s="228" t="s">
        <v>47</v>
      </c>
      <c r="O453" s="84"/>
      <c r="P453" s="229">
        <f>O453*H453</f>
        <v>0</v>
      </c>
      <c r="Q453" s="229">
        <v>0</v>
      </c>
      <c r="R453" s="229">
        <f>Q453*H453</f>
        <v>0</v>
      </c>
      <c r="S453" s="229">
        <v>0</v>
      </c>
      <c r="T453" s="230">
        <f>S453*H453</f>
        <v>0</v>
      </c>
      <c r="AR453" s="231" t="s">
        <v>172</v>
      </c>
      <c r="AT453" s="231" t="s">
        <v>167</v>
      </c>
      <c r="AU453" s="231" t="s">
        <v>83</v>
      </c>
      <c r="AY453" s="18" t="s">
        <v>165</v>
      </c>
      <c r="BE453" s="232">
        <f>IF(N453="základní",J453,0)</f>
        <v>0</v>
      </c>
      <c r="BF453" s="232">
        <f>IF(N453="snížená",J453,0)</f>
        <v>0</v>
      </c>
      <c r="BG453" s="232">
        <f>IF(N453="zákl. přenesená",J453,0)</f>
        <v>0</v>
      </c>
      <c r="BH453" s="232">
        <f>IF(N453="sníž. přenesená",J453,0)</f>
        <v>0</v>
      </c>
      <c r="BI453" s="232">
        <f>IF(N453="nulová",J453,0)</f>
        <v>0</v>
      </c>
      <c r="BJ453" s="18" t="s">
        <v>83</v>
      </c>
      <c r="BK453" s="232">
        <f>ROUND(I453*H453,2)</f>
        <v>0</v>
      </c>
      <c r="BL453" s="18" t="s">
        <v>172</v>
      </c>
      <c r="BM453" s="231" t="s">
        <v>1935</v>
      </c>
    </row>
    <row r="454" s="1" customFormat="1">
      <c r="B454" s="39"/>
      <c r="C454" s="40"/>
      <c r="D454" s="233" t="s">
        <v>174</v>
      </c>
      <c r="E454" s="40"/>
      <c r="F454" s="234" t="s">
        <v>1933</v>
      </c>
      <c r="G454" s="40"/>
      <c r="H454" s="40"/>
      <c r="I454" s="146"/>
      <c r="J454" s="40"/>
      <c r="K454" s="40"/>
      <c r="L454" s="44"/>
      <c r="M454" s="235"/>
      <c r="N454" s="84"/>
      <c r="O454" s="84"/>
      <c r="P454" s="84"/>
      <c r="Q454" s="84"/>
      <c r="R454" s="84"/>
      <c r="S454" s="84"/>
      <c r="T454" s="85"/>
      <c r="AT454" s="18" t="s">
        <v>174</v>
      </c>
      <c r="AU454" s="18" t="s">
        <v>83</v>
      </c>
    </row>
    <row r="455" s="1" customFormat="1" ht="16.5" customHeight="1">
      <c r="B455" s="39"/>
      <c r="C455" s="220" t="s">
        <v>1936</v>
      </c>
      <c r="D455" s="220" t="s">
        <v>167</v>
      </c>
      <c r="E455" s="221" t="s">
        <v>1937</v>
      </c>
      <c r="F455" s="222" t="s">
        <v>1561</v>
      </c>
      <c r="G455" s="223" t="s">
        <v>1562</v>
      </c>
      <c r="H455" s="293"/>
      <c r="I455" s="225"/>
      <c r="J455" s="226">
        <f>ROUND(I455*H455,2)</f>
        <v>0</v>
      </c>
      <c r="K455" s="222" t="s">
        <v>367</v>
      </c>
      <c r="L455" s="44"/>
      <c r="M455" s="227" t="s">
        <v>19</v>
      </c>
      <c r="N455" s="228" t="s">
        <v>47</v>
      </c>
      <c r="O455" s="84"/>
      <c r="P455" s="229">
        <f>O455*H455</f>
        <v>0</v>
      </c>
      <c r="Q455" s="229">
        <v>0</v>
      </c>
      <c r="R455" s="229">
        <f>Q455*H455</f>
        <v>0</v>
      </c>
      <c r="S455" s="229">
        <v>0</v>
      </c>
      <c r="T455" s="230">
        <f>S455*H455</f>
        <v>0</v>
      </c>
      <c r="AR455" s="231" t="s">
        <v>172</v>
      </c>
      <c r="AT455" s="231" t="s">
        <v>167</v>
      </c>
      <c r="AU455" s="231" t="s">
        <v>83</v>
      </c>
      <c r="AY455" s="18" t="s">
        <v>165</v>
      </c>
      <c r="BE455" s="232">
        <f>IF(N455="základní",J455,0)</f>
        <v>0</v>
      </c>
      <c r="BF455" s="232">
        <f>IF(N455="snížená",J455,0)</f>
        <v>0</v>
      </c>
      <c r="BG455" s="232">
        <f>IF(N455="zákl. přenesená",J455,0)</f>
        <v>0</v>
      </c>
      <c r="BH455" s="232">
        <f>IF(N455="sníž. přenesená",J455,0)</f>
        <v>0</v>
      </c>
      <c r="BI455" s="232">
        <f>IF(N455="nulová",J455,0)</f>
        <v>0</v>
      </c>
      <c r="BJ455" s="18" t="s">
        <v>83</v>
      </c>
      <c r="BK455" s="232">
        <f>ROUND(I455*H455,2)</f>
        <v>0</v>
      </c>
      <c r="BL455" s="18" t="s">
        <v>172</v>
      </c>
      <c r="BM455" s="231" t="s">
        <v>1938</v>
      </c>
    </row>
    <row r="456" s="1" customFormat="1">
      <c r="B456" s="39"/>
      <c r="C456" s="40"/>
      <c r="D456" s="233" t="s">
        <v>174</v>
      </c>
      <c r="E456" s="40"/>
      <c r="F456" s="234" t="s">
        <v>1561</v>
      </c>
      <c r="G456" s="40"/>
      <c r="H456" s="40"/>
      <c r="I456" s="146"/>
      <c r="J456" s="40"/>
      <c r="K456" s="40"/>
      <c r="L456" s="44"/>
      <c r="M456" s="235"/>
      <c r="N456" s="84"/>
      <c r="O456" s="84"/>
      <c r="P456" s="84"/>
      <c r="Q456" s="84"/>
      <c r="R456" s="84"/>
      <c r="S456" s="84"/>
      <c r="T456" s="85"/>
      <c r="AT456" s="18" t="s">
        <v>174</v>
      </c>
      <c r="AU456" s="18" t="s">
        <v>83</v>
      </c>
    </row>
    <row r="457" s="1" customFormat="1" ht="16.5" customHeight="1">
      <c r="B457" s="39"/>
      <c r="C457" s="220" t="s">
        <v>1939</v>
      </c>
      <c r="D457" s="220" t="s">
        <v>167</v>
      </c>
      <c r="E457" s="221" t="s">
        <v>1940</v>
      </c>
      <c r="F457" s="222" t="s">
        <v>1565</v>
      </c>
      <c r="G457" s="223" t="s">
        <v>1562</v>
      </c>
      <c r="H457" s="293"/>
      <c r="I457" s="225"/>
      <c r="J457" s="226">
        <f>ROUND(I457*H457,2)</f>
        <v>0</v>
      </c>
      <c r="K457" s="222" t="s">
        <v>367</v>
      </c>
      <c r="L457" s="44"/>
      <c r="M457" s="227" t="s">
        <v>19</v>
      </c>
      <c r="N457" s="228" t="s">
        <v>47</v>
      </c>
      <c r="O457" s="84"/>
      <c r="P457" s="229">
        <f>O457*H457</f>
        <v>0</v>
      </c>
      <c r="Q457" s="229">
        <v>0</v>
      </c>
      <c r="R457" s="229">
        <f>Q457*H457</f>
        <v>0</v>
      </c>
      <c r="S457" s="229">
        <v>0</v>
      </c>
      <c r="T457" s="230">
        <f>S457*H457</f>
        <v>0</v>
      </c>
      <c r="AR457" s="231" t="s">
        <v>172</v>
      </c>
      <c r="AT457" s="231" t="s">
        <v>167</v>
      </c>
      <c r="AU457" s="231" t="s">
        <v>83</v>
      </c>
      <c r="AY457" s="18" t="s">
        <v>165</v>
      </c>
      <c r="BE457" s="232">
        <f>IF(N457="základní",J457,0)</f>
        <v>0</v>
      </c>
      <c r="BF457" s="232">
        <f>IF(N457="snížená",J457,0)</f>
        <v>0</v>
      </c>
      <c r="BG457" s="232">
        <f>IF(N457="zákl. přenesená",J457,0)</f>
        <v>0</v>
      </c>
      <c r="BH457" s="232">
        <f>IF(N457="sníž. přenesená",J457,0)</f>
        <v>0</v>
      </c>
      <c r="BI457" s="232">
        <f>IF(N457="nulová",J457,0)</f>
        <v>0</v>
      </c>
      <c r="BJ457" s="18" t="s">
        <v>83</v>
      </c>
      <c r="BK457" s="232">
        <f>ROUND(I457*H457,2)</f>
        <v>0</v>
      </c>
      <c r="BL457" s="18" t="s">
        <v>172</v>
      </c>
      <c r="BM457" s="231" t="s">
        <v>1941</v>
      </c>
    </row>
    <row r="458" s="1" customFormat="1">
      <c r="B458" s="39"/>
      <c r="C458" s="40"/>
      <c r="D458" s="233" t="s">
        <v>174</v>
      </c>
      <c r="E458" s="40"/>
      <c r="F458" s="234" t="s">
        <v>1565</v>
      </c>
      <c r="G458" s="40"/>
      <c r="H458" s="40"/>
      <c r="I458" s="146"/>
      <c r="J458" s="40"/>
      <c r="K458" s="40"/>
      <c r="L458" s="44"/>
      <c r="M458" s="235"/>
      <c r="N458" s="84"/>
      <c r="O458" s="84"/>
      <c r="P458" s="84"/>
      <c r="Q458" s="84"/>
      <c r="R458" s="84"/>
      <c r="S458" s="84"/>
      <c r="T458" s="85"/>
      <c r="AT458" s="18" t="s">
        <v>174</v>
      </c>
      <c r="AU458" s="18" t="s">
        <v>83</v>
      </c>
    </row>
    <row r="459" s="11" customFormat="1" ht="25.92" customHeight="1">
      <c r="B459" s="204"/>
      <c r="C459" s="205"/>
      <c r="D459" s="206" t="s">
        <v>75</v>
      </c>
      <c r="E459" s="207" t="s">
        <v>1942</v>
      </c>
      <c r="F459" s="207" t="s">
        <v>972</v>
      </c>
      <c r="G459" s="205"/>
      <c r="H459" s="205"/>
      <c r="I459" s="208"/>
      <c r="J459" s="209">
        <f>BK459</f>
        <v>0</v>
      </c>
      <c r="K459" s="205"/>
      <c r="L459" s="210"/>
      <c r="M459" s="211"/>
      <c r="N459" s="212"/>
      <c r="O459" s="212"/>
      <c r="P459" s="213">
        <f>SUM(P460:P463)</f>
        <v>0</v>
      </c>
      <c r="Q459" s="212"/>
      <c r="R459" s="213">
        <f>SUM(R460:R463)</f>
        <v>0</v>
      </c>
      <c r="S459" s="212"/>
      <c r="T459" s="214">
        <f>SUM(T460:T463)</f>
        <v>0</v>
      </c>
      <c r="AR459" s="215" t="s">
        <v>83</v>
      </c>
      <c r="AT459" s="216" t="s">
        <v>75</v>
      </c>
      <c r="AU459" s="216" t="s">
        <v>76</v>
      </c>
      <c r="AY459" s="215" t="s">
        <v>165</v>
      </c>
      <c r="BK459" s="217">
        <f>SUM(BK460:BK463)</f>
        <v>0</v>
      </c>
    </row>
    <row r="460" s="1" customFormat="1" ht="16.5" customHeight="1">
      <c r="B460" s="39"/>
      <c r="C460" s="220" t="s">
        <v>1943</v>
      </c>
      <c r="D460" s="220" t="s">
        <v>167</v>
      </c>
      <c r="E460" s="221" t="s">
        <v>1807</v>
      </c>
      <c r="F460" s="222" t="s">
        <v>1944</v>
      </c>
      <c r="G460" s="223" t="s">
        <v>1562</v>
      </c>
      <c r="H460" s="293"/>
      <c r="I460" s="225"/>
      <c r="J460" s="226">
        <f>ROUND(I460*H460,2)</f>
        <v>0</v>
      </c>
      <c r="K460" s="222" t="s">
        <v>367</v>
      </c>
      <c r="L460" s="44"/>
      <c r="M460" s="227" t="s">
        <v>19</v>
      </c>
      <c r="N460" s="228" t="s">
        <v>47</v>
      </c>
      <c r="O460" s="84"/>
      <c r="P460" s="229">
        <f>O460*H460</f>
        <v>0</v>
      </c>
      <c r="Q460" s="229">
        <v>0</v>
      </c>
      <c r="R460" s="229">
        <f>Q460*H460</f>
        <v>0</v>
      </c>
      <c r="S460" s="229">
        <v>0</v>
      </c>
      <c r="T460" s="230">
        <f>S460*H460</f>
        <v>0</v>
      </c>
      <c r="AR460" s="231" t="s">
        <v>172</v>
      </c>
      <c r="AT460" s="231" t="s">
        <v>167</v>
      </c>
      <c r="AU460" s="231" t="s">
        <v>83</v>
      </c>
      <c r="AY460" s="18" t="s">
        <v>165</v>
      </c>
      <c r="BE460" s="232">
        <f>IF(N460="základní",J460,0)</f>
        <v>0</v>
      </c>
      <c r="BF460" s="232">
        <f>IF(N460="snížená",J460,0)</f>
        <v>0</v>
      </c>
      <c r="BG460" s="232">
        <f>IF(N460="zákl. přenesená",J460,0)</f>
        <v>0</v>
      </c>
      <c r="BH460" s="232">
        <f>IF(N460="sníž. přenesená",J460,0)</f>
        <v>0</v>
      </c>
      <c r="BI460" s="232">
        <f>IF(N460="nulová",J460,0)</f>
        <v>0</v>
      </c>
      <c r="BJ460" s="18" t="s">
        <v>83</v>
      </c>
      <c r="BK460" s="232">
        <f>ROUND(I460*H460,2)</f>
        <v>0</v>
      </c>
      <c r="BL460" s="18" t="s">
        <v>172</v>
      </c>
      <c r="BM460" s="231" t="s">
        <v>1945</v>
      </c>
    </row>
    <row r="461" s="1" customFormat="1">
      <c r="B461" s="39"/>
      <c r="C461" s="40"/>
      <c r="D461" s="233" t="s">
        <v>174</v>
      </c>
      <c r="E461" s="40"/>
      <c r="F461" s="234" t="s">
        <v>1944</v>
      </c>
      <c r="G461" s="40"/>
      <c r="H461" s="40"/>
      <c r="I461" s="146"/>
      <c r="J461" s="40"/>
      <c r="K461" s="40"/>
      <c r="L461" s="44"/>
      <c r="M461" s="235"/>
      <c r="N461" s="84"/>
      <c r="O461" s="84"/>
      <c r="P461" s="84"/>
      <c r="Q461" s="84"/>
      <c r="R461" s="84"/>
      <c r="S461" s="84"/>
      <c r="T461" s="85"/>
      <c r="AT461" s="18" t="s">
        <v>174</v>
      </c>
      <c r="AU461" s="18" t="s">
        <v>83</v>
      </c>
    </row>
    <row r="462" s="1" customFormat="1" ht="16.5" customHeight="1">
      <c r="B462" s="39"/>
      <c r="C462" s="220" t="s">
        <v>1946</v>
      </c>
      <c r="D462" s="220" t="s">
        <v>167</v>
      </c>
      <c r="E462" s="221" t="s">
        <v>1947</v>
      </c>
      <c r="F462" s="222" t="s">
        <v>1948</v>
      </c>
      <c r="G462" s="223" t="s">
        <v>1562</v>
      </c>
      <c r="H462" s="293"/>
      <c r="I462" s="225"/>
      <c r="J462" s="226">
        <f>ROUND(I462*H462,2)</f>
        <v>0</v>
      </c>
      <c r="K462" s="222" t="s">
        <v>367</v>
      </c>
      <c r="L462" s="44"/>
      <c r="M462" s="227" t="s">
        <v>19</v>
      </c>
      <c r="N462" s="228" t="s">
        <v>47</v>
      </c>
      <c r="O462" s="84"/>
      <c r="P462" s="229">
        <f>O462*H462</f>
        <v>0</v>
      </c>
      <c r="Q462" s="229">
        <v>0</v>
      </c>
      <c r="R462" s="229">
        <f>Q462*H462</f>
        <v>0</v>
      </c>
      <c r="S462" s="229">
        <v>0</v>
      </c>
      <c r="T462" s="230">
        <f>S462*H462</f>
        <v>0</v>
      </c>
      <c r="AR462" s="231" t="s">
        <v>172</v>
      </c>
      <c r="AT462" s="231" t="s">
        <v>167</v>
      </c>
      <c r="AU462" s="231" t="s">
        <v>83</v>
      </c>
      <c r="AY462" s="18" t="s">
        <v>165</v>
      </c>
      <c r="BE462" s="232">
        <f>IF(N462="základní",J462,0)</f>
        <v>0</v>
      </c>
      <c r="BF462" s="232">
        <f>IF(N462="snížená",J462,0)</f>
        <v>0</v>
      </c>
      <c r="BG462" s="232">
        <f>IF(N462="zákl. přenesená",J462,0)</f>
        <v>0</v>
      </c>
      <c r="BH462" s="232">
        <f>IF(N462="sníž. přenesená",J462,0)</f>
        <v>0</v>
      </c>
      <c r="BI462" s="232">
        <f>IF(N462="nulová",J462,0)</f>
        <v>0</v>
      </c>
      <c r="BJ462" s="18" t="s">
        <v>83</v>
      </c>
      <c r="BK462" s="232">
        <f>ROUND(I462*H462,2)</f>
        <v>0</v>
      </c>
      <c r="BL462" s="18" t="s">
        <v>172</v>
      </c>
      <c r="BM462" s="231" t="s">
        <v>1949</v>
      </c>
    </row>
    <row r="463" s="1" customFormat="1">
      <c r="B463" s="39"/>
      <c r="C463" s="40"/>
      <c r="D463" s="233" t="s">
        <v>174</v>
      </c>
      <c r="E463" s="40"/>
      <c r="F463" s="234" t="s">
        <v>1948</v>
      </c>
      <c r="G463" s="40"/>
      <c r="H463" s="40"/>
      <c r="I463" s="146"/>
      <c r="J463" s="40"/>
      <c r="K463" s="40"/>
      <c r="L463" s="44"/>
      <c r="M463" s="279"/>
      <c r="N463" s="280"/>
      <c r="O463" s="280"/>
      <c r="P463" s="280"/>
      <c r="Q463" s="280"/>
      <c r="R463" s="280"/>
      <c r="S463" s="280"/>
      <c r="T463" s="281"/>
      <c r="AT463" s="18" t="s">
        <v>174</v>
      </c>
      <c r="AU463" s="18" t="s">
        <v>83</v>
      </c>
    </row>
    <row r="464" s="1" customFormat="1" ht="6.96" customHeight="1">
      <c r="B464" s="59"/>
      <c r="C464" s="60"/>
      <c r="D464" s="60"/>
      <c r="E464" s="60"/>
      <c r="F464" s="60"/>
      <c r="G464" s="60"/>
      <c r="H464" s="60"/>
      <c r="I464" s="171"/>
      <c r="J464" s="60"/>
      <c r="K464" s="60"/>
      <c r="L464" s="44"/>
    </row>
  </sheetData>
  <sheetProtection sheet="1" autoFilter="0" formatColumns="0" formatRows="0" objects="1" scenarios="1" spinCount="100000" saltValue="mXhibid76lRHsAt2mwvm4DEPFayspMLYpxqY8fuIcLa1iBB4XF4MASg1QxxK58nQ9xyQr3LuJfD6BjzrkGP4mg==" hashValue="a6x3J8pl0olneLTYIyxgjS980Wb2MECci7fg1eBOc0i1iFAkq8oempEQucT6HlKNpAuxhVgJFSSQZodosMBrHQ==" algorithmName="SHA-512" password="CC35"/>
  <autoFilter ref="C88:K46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3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117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85</v>
      </c>
    </row>
    <row r="4" ht="24.96" customHeight="1">
      <c r="B4" s="21"/>
      <c r="D4" s="142" t="s">
        <v>133</v>
      </c>
      <c r="L4" s="21"/>
      <c r="M4" s="143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44" t="s">
        <v>16</v>
      </c>
      <c r="L6" s="21"/>
    </row>
    <row r="7" ht="16.5" customHeight="1">
      <c r="B7" s="21"/>
      <c r="E7" s="145" t="str">
        <f>'Rekapitulace stavby'!K6</f>
        <v>Ulice Školní, Šumperk</v>
      </c>
      <c r="F7" s="144"/>
      <c r="G7" s="144"/>
      <c r="H7" s="144"/>
      <c r="L7" s="21"/>
    </row>
    <row r="8" ht="12" customHeight="1">
      <c r="B8" s="21"/>
      <c r="D8" s="144" t="s">
        <v>134</v>
      </c>
      <c r="L8" s="21"/>
    </row>
    <row r="9" s="1" customFormat="1" ht="16.5" customHeight="1">
      <c r="B9" s="44"/>
      <c r="E9" s="145" t="s">
        <v>1403</v>
      </c>
      <c r="F9" s="1"/>
      <c r="G9" s="1"/>
      <c r="H9" s="1"/>
      <c r="I9" s="146"/>
      <c r="L9" s="44"/>
    </row>
    <row r="10" s="1" customFormat="1" ht="12" customHeight="1">
      <c r="B10" s="44"/>
      <c r="D10" s="144" t="s">
        <v>136</v>
      </c>
      <c r="I10" s="146"/>
      <c r="L10" s="44"/>
    </row>
    <row r="11" s="1" customFormat="1" ht="36.96" customHeight="1">
      <c r="B11" s="44"/>
      <c r="E11" s="147" t="s">
        <v>1950</v>
      </c>
      <c r="F11" s="1"/>
      <c r="G11" s="1"/>
      <c r="H11" s="1"/>
      <c r="I11" s="146"/>
      <c r="L11" s="44"/>
    </row>
    <row r="12" s="1" customFormat="1">
      <c r="B12" s="44"/>
      <c r="I12" s="146"/>
      <c r="L12" s="44"/>
    </row>
    <row r="13" s="1" customFormat="1" ht="12" customHeight="1">
      <c r="B13" s="44"/>
      <c r="D13" s="144" t="s">
        <v>18</v>
      </c>
      <c r="F13" s="133" t="s">
        <v>19</v>
      </c>
      <c r="I13" s="148" t="s">
        <v>20</v>
      </c>
      <c r="J13" s="133" t="s">
        <v>19</v>
      </c>
      <c r="L13" s="44"/>
    </row>
    <row r="14" s="1" customFormat="1" ht="12" customHeight="1">
      <c r="B14" s="44"/>
      <c r="D14" s="144" t="s">
        <v>21</v>
      </c>
      <c r="F14" s="133" t="s">
        <v>22</v>
      </c>
      <c r="I14" s="148" t="s">
        <v>23</v>
      </c>
      <c r="J14" s="149" t="str">
        <f>'Rekapitulace stavby'!AN8</f>
        <v>19. 2. 2019</v>
      </c>
      <c r="L14" s="44"/>
    </row>
    <row r="15" s="1" customFormat="1" ht="10.8" customHeight="1">
      <c r="B15" s="44"/>
      <c r="I15" s="146"/>
      <c r="L15" s="44"/>
    </row>
    <row r="16" s="1" customFormat="1" ht="12" customHeight="1">
      <c r="B16" s="44"/>
      <c r="D16" s="144" t="s">
        <v>25</v>
      </c>
      <c r="I16" s="148" t="s">
        <v>26</v>
      </c>
      <c r="J16" s="133" t="s">
        <v>27</v>
      </c>
      <c r="L16" s="44"/>
    </row>
    <row r="17" s="1" customFormat="1" ht="18" customHeight="1">
      <c r="B17" s="44"/>
      <c r="E17" s="133" t="s">
        <v>28</v>
      </c>
      <c r="I17" s="148" t="s">
        <v>29</v>
      </c>
      <c r="J17" s="133" t="s">
        <v>30</v>
      </c>
      <c r="L17" s="44"/>
    </row>
    <row r="18" s="1" customFormat="1" ht="6.96" customHeight="1">
      <c r="B18" s="44"/>
      <c r="I18" s="146"/>
      <c r="L18" s="44"/>
    </row>
    <row r="19" s="1" customFormat="1" ht="12" customHeight="1">
      <c r="B19" s="44"/>
      <c r="D19" s="144" t="s">
        <v>31</v>
      </c>
      <c r="I19" s="148" t="s">
        <v>26</v>
      </c>
      <c r="J19" s="34" t="str">
        <f>'Rekapitulace stavby'!AN13</f>
        <v>Vyplň údaj</v>
      </c>
      <c r="L19" s="44"/>
    </row>
    <row r="20" s="1" customFormat="1" ht="18" customHeight="1">
      <c r="B20" s="44"/>
      <c r="E20" s="34" t="str">
        <f>'Rekapitulace stavby'!E14</f>
        <v>Vyplň údaj</v>
      </c>
      <c r="F20" s="133"/>
      <c r="G20" s="133"/>
      <c r="H20" s="133"/>
      <c r="I20" s="148" t="s">
        <v>29</v>
      </c>
      <c r="J20" s="34" t="str">
        <f>'Rekapitulace stavby'!AN14</f>
        <v>Vyplň údaj</v>
      </c>
      <c r="L20" s="44"/>
    </row>
    <row r="21" s="1" customFormat="1" ht="6.96" customHeight="1">
      <c r="B21" s="44"/>
      <c r="I21" s="146"/>
      <c r="L21" s="44"/>
    </row>
    <row r="22" s="1" customFormat="1" ht="12" customHeight="1">
      <c r="B22" s="44"/>
      <c r="D22" s="144" t="s">
        <v>33</v>
      </c>
      <c r="I22" s="148" t="s">
        <v>26</v>
      </c>
      <c r="J22" s="133" t="s">
        <v>34</v>
      </c>
      <c r="L22" s="44"/>
    </row>
    <row r="23" s="1" customFormat="1" ht="18" customHeight="1">
      <c r="B23" s="44"/>
      <c r="E23" s="133" t="s">
        <v>35</v>
      </c>
      <c r="I23" s="148" t="s">
        <v>29</v>
      </c>
      <c r="J23" s="133" t="s">
        <v>36</v>
      </c>
      <c r="L23" s="44"/>
    </row>
    <row r="24" s="1" customFormat="1" ht="6.96" customHeight="1">
      <c r="B24" s="44"/>
      <c r="I24" s="146"/>
      <c r="L24" s="44"/>
    </row>
    <row r="25" s="1" customFormat="1" ht="12" customHeight="1">
      <c r="B25" s="44"/>
      <c r="D25" s="144" t="s">
        <v>38</v>
      </c>
      <c r="I25" s="148" t="s">
        <v>26</v>
      </c>
      <c r="J25" s="133" t="s">
        <v>19</v>
      </c>
      <c r="L25" s="44"/>
    </row>
    <row r="26" s="1" customFormat="1" ht="18" customHeight="1">
      <c r="B26" s="44"/>
      <c r="E26" s="133" t="s">
        <v>39</v>
      </c>
      <c r="I26" s="148" t="s">
        <v>29</v>
      </c>
      <c r="J26" s="133" t="s">
        <v>19</v>
      </c>
      <c r="L26" s="44"/>
    </row>
    <row r="27" s="1" customFormat="1" ht="6.96" customHeight="1">
      <c r="B27" s="44"/>
      <c r="I27" s="146"/>
      <c r="L27" s="44"/>
    </row>
    <row r="28" s="1" customFormat="1" ht="12" customHeight="1">
      <c r="B28" s="44"/>
      <c r="D28" s="144" t="s">
        <v>40</v>
      </c>
      <c r="I28" s="146"/>
      <c r="L28" s="44"/>
    </row>
    <row r="29" s="7" customFormat="1" ht="16.5" customHeight="1">
      <c r="B29" s="150"/>
      <c r="E29" s="151" t="s">
        <v>19</v>
      </c>
      <c r="F29" s="151"/>
      <c r="G29" s="151"/>
      <c r="H29" s="151"/>
      <c r="I29" s="152"/>
      <c r="L29" s="150"/>
    </row>
    <row r="30" s="1" customFormat="1" ht="6.96" customHeight="1">
      <c r="B30" s="44"/>
      <c r="I30" s="146"/>
      <c r="L30" s="44"/>
    </row>
    <row r="31" s="1" customFormat="1" ht="6.96" customHeight="1">
      <c r="B31" s="44"/>
      <c r="D31" s="76"/>
      <c r="E31" s="76"/>
      <c r="F31" s="76"/>
      <c r="G31" s="76"/>
      <c r="H31" s="76"/>
      <c r="I31" s="153"/>
      <c r="J31" s="76"/>
      <c r="K31" s="76"/>
      <c r="L31" s="44"/>
    </row>
    <row r="32" s="1" customFormat="1" ht="25.44" customHeight="1">
      <c r="B32" s="44"/>
      <c r="D32" s="154" t="s">
        <v>42</v>
      </c>
      <c r="I32" s="146"/>
      <c r="J32" s="155">
        <f>ROUND(J89, 2)</f>
        <v>0</v>
      </c>
      <c r="L32" s="44"/>
    </row>
    <row r="33" s="1" customFormat="1" ht="6.96" customHeight="1">
      <c r="B33" s="44"/>
      <c r="D33" s="76"/>
      <c r="E33" s="76"/>
      <c r="F33" s="76"/>
      <c r="G33" s="76"/>
      <c r="H33" s="76"/>
      <c r="I33" s="153"/>
      <c r="J33" s="76"/>
      <c r="K33" s="76"/>
      <c r="L33" s="44"/>
    </row>
    <row r="34" s="1" customFormat="1" ht="14.4" customHeight="1">
      <c r="B34" s="44"/>
      <c r="F34" s="156" t="s">
        <v>44</v>
      </c>
      <c r="I34" s="157" t="s">
        <v>43</v>
      </c>
      <c r="J34" s="156" t="s">
        <v>45</v>
      </c>
      <c r="L34" s="44"/>
    </row>
    <row r="35" s="1" customFormat="1" ht="14.4" customHeight="1">
      <c r="B35" s="44"/>
      <c r="D35" s="158" t="s">
        <v>46</v>
      </c>
      <c r="E35" s="144" t="s">
        <v>47</v>
      </c>
      <c r="F35" s="159">
        <f>ROUND((SUM(BE89:BE463)),  2)</f>
        <v>0</v>
      </c>
      <c r="I35" s="160">
        <v>0.20999999999999999</v>
      </c>
      <c r="J35" s="159">
        <f>ROUND(((SUM(BE89:BE463))*I35),  2)</f>
        <v>0</v>
      </c>
      <c r="L35" s="44"/>
    </row>
    <row r="36" s="1" customFormat="1" ht="14.4" customHeight="1">
      <c r="B36" s="44"/>
      <c r="E36" s="144" t="s">
        <v>48</v>
      </c>
      <c r="F36" s="159">
        <f>ROUND((SUM(BF89:BF463)),  2)</f>
        <v>0</v>
      </c>
      <c r="I36" s="160">
        <v>0.14999999999999999</v>
      </c>
      <c r="J36" s="159">
        <f>ROUND(((SUM(BF89:BF463))*I36),  2)</f>
        <v>0</v>
      </c>
      <c r="L36" s="44"/>
    </row>
    <row r="37" hidden="1" s="1" customFormat="1" ht="14.4" customHeight="1">
      <c r="B37" s="44"/>
      <c r="E37" s="144" t="s">
        <v>49</v>
      </c>
      <c r="F37" s="159">
        <f>ROUND((SUM(BG89:BG463)),  2)</f>
        <v>0</v>
      </c>
      <c r="I37" s="160">
        <v>0.20999999999999999</v>
      </c>
      <c r="J37" s="159">
        <f>0</f>
        <v>0</v>
      </c>
      <c r="L37" s="44"/>
    </row>
    <row r="38" hidden="1" s="1" customFormat="1" ht="14.4" customHeight="1">
      <c r="B38" s="44"/>
      <c r="E38" s="144" t="s">
        <v>50</v>
      </c>
      <c r="F38" s="159">
        <f>ROUND((SUM(BH89:BH463)),  2)</f>
        <v>0</v>
      </c>
      <c r="I38" s="160">
        <v>0.14999999999999999</v>
      </c>
      <c r="J38" s="159">
        <f>0</f>
        <v>0</v>
      </c>
      <c r="L38" s="44"/>
    </row>
    <row r="39" hidden="1" s="1" customFormat="1" ht="14.4" customHeight="1">
      <c r="B39" s="44"/>
      <c r="E39" s="144" t="s">
        <v>51</v>
      </c>
      <c r="F39" s="159">
        <f>ROUND((SUM(BI89:BI463)),  2)</f>
        <v>0</v>
      </c>
      <c r="I39" s="160">
        <v>0</v>
      </c>
      <c r="J39" s="159">
        <f>0</f>
        <v>0</v>
      </c>
      <c r="L39" s="44"/>
    </row>
    <row r="40" s="1" customFormat="1" ht="6.96" customHeight="1">
      <c r="B40" s="44"/>
      <c r="I40" s="146"/>
      <c r="L40" s="44"/>
    </row>
    <row r="41" s="1" customFormat="1" ht="25.44" customHeight="1">
      <c r="B41" s="44"/>
      <c r="C41" s="161"/>
      <c r="D41" s="162" t="s">
        <v>52</v>
      </c>
      <c r="E41" s="163"/>
      <c r="F41" s="163"/>
      <c r="G41" s="164" t="s">
        <v>53</v>
      </c>
      <c r="H41" s="165" t="s">
        <v>54</v>
      </c>
      <c r="I41" s="166"/>
      <c r="J41" s="167">
        <f>SUM(J32:J39)</f>
        <v>0</v>
      </c>
      <c r="K41" s="168"/>
      <c r="L41" s="44"/>
    </row>
    <row r="42" s="1" customFormat="1" ht="14.4" customHeight="1">
      <c r="B42" s="169"/>
      <c r="C42" s="170"/>
      <c r="D42" s="170"/>
      <c r="E42" s="170"/>
      <c r="F42" s="170"/>
      <c r="G42" s="170"/>
      <c r="H42" s="170"/>
      <c r="I42" s="171"/>
      <c r="J42" s="170"/>
      <c r="K42" s="170"/>
      <c r="L42" s="44"/>
    </row>
    <row r="46" s="1" customFormat="1" ht="6.96" customHeight="1">
      <c r="B46" s="172"/>
      <c r="C46" s="173"/>
      <c r="D46" s="173"/>
      <c r="E46" s="173"/>
      <c r="F46" s="173"/>
      <c r="G46" s="173"/>
      <c r="H46" s="173"/>
      <c r="I46" s="174"/>
      <c r="J46" s="173"/>
      <c r="K46" s="173"/>
      <c r="L46" s="44"/>
    </row>
    <row r="47" s="1" customFormat="1" ht="24.96" customHeight="1">
      <c r="B47" s="39"/>
      <c r="C47" s="24" t="s">
        <v>138</v>
      </c>
      <c r="D47" s="40"/>
      <c r="E47" s="40"/>
      <c r="F47" s="40"/>
      <c r="G47" s="40"/>
      <c r="H47" s="40"/>
      <c r="I47" s="146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44"/>
    </row>
    <row r="49" s="1" customFormat="1" ht="12" customHeight="1">
      <c r="B49" s="39"/>
      <c r="C49" s="33" t="s">
        <v>16</v>
      </c>
      <c r="D49" s="40"/>
      <c r="E49" s="40"/>
      <c r="F49" s="40"/>
      <c r="G49" s="40"/>
      <c r="H49" s="40"/>
      <c r="I49" s="146"/>
      <c r="J49" s="40"/>
      <c r="K49" s="40"/>
      <c r="L49" s="44"/>
    </row>
    <row r="50" s="1" customFormat="1" ht="16.5" customHeight="1">
      <c r="B50" s="39"/>
      <c r="C50" s="40"/>
      <c r="D50" s="40"/>
      <c r="E50" s="175" t="str">
        <f>E7</f>
        <v>Ulice Školní, Šumperk</v>
      </c>
      <c r="F50" s="33"/>
      <c r="G50" s="33"/>
      <c r="H50" s="33"/>
      <c r="I50" s="146"/>
      <c r="J50" s="40"/>
      <c r="K50" s="40"/>
      <c r="L50" s="44"/>
    </row>
    <row r="51" ht="12" customHeight="1">
      <c r="B51" s="22"/>
      <c r="C51" s="33" t="s">
        <v>134</v>
      </c>
      <c r="D51" s="23"/>
      <c r="E51" s="23"/>
      <c r="F51" s="23"/>
      <c r="G51" s="23"/>
      <c r="H51" s="23"/>
      <c r="I51" s="138"/>
      <c r="J51" s="23"/>
      <c r="K51" s="23"/>
      <c r="L51" s="21"/>
    </row>
    <row r="52" s="1" customFormat="1" ht="16.5" customHeight="1">
      <c r="B52" s="39"/>
      <c r="C52" s="40"/>
      <c r="D52" s="40"/>
      <c r="E52" s="175" t="s">
        <v>1403</v>
      </c>
      <c r="F52" s="40"/>
      <c r="G52" s="40"/>
      <c r="H52" s="40"/>
      <c r="I52" s="146"/>
      <c r="J52" s="40"/>
      <c r="K52" s="40"/>
      <c r="L52" s="44"/>
    </row>
    <row r="53" s="1" customFormat="1" ht="12" customHeight="1">
      <c r="B53" s="39"/>
      <c r="C53" s="33" t="s">
        <v>136</v>
      </c>
      <c r="D53" s="40"/>
      <c r="E53" s="40"/>
      <c r="F53" s="40"/>
      <c r="G53" s="40"/>
      <c r="H53" s="40"/>
      <c r="I53" s="146"/>
      <c r="J53" s="40"/>
      <c r="K53" s="40"/>
      <c r="L53" s="44"/>
    </row>
    <row r="54" s="1" customFormat="1" ht="16.5" customHeight="1">
      <c r="B54" s="39"/>
      <c r="C54" s="40"/>
      <c r="D54" s="40"/>
      <c r="E54" s="69" t="str">
        <f>E11</f>
        <v>401-II NN - Rozvody VO - II.etapa (SO 101) - neuznatelné náklady</v>
      </c>
      <c r="F54" s="40"/>
      <c r="G54" s="40"/>
      <c r="H54" s="40"/>
      <c r="I54" s="146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44"/>
    </row>
    <row r="56" s="1" customFormat="1" ht="12" customHeight="1">
      <c r="B56" s="39"/>
      <c r="C56" s="33" t="s">
        <v>21</v>
      </c>
      <c r="D56" s="40"/>
      <c r="E56" s="40"/>
      <c r="F56" s="28" t="str">
        <f>F14</f>
        <v xml:space="preserve"> </v>
      </c>
      <c r="G56" s="40"/>
      <c r="H56" s="40"/>
      <c r="I56" s="148" t="s">
        <v>23</v>
      </c>
      <c r="J56" s="72" t="str">
        <f>IF(J14="","",J14)</f>
        <v>19. 2. 2019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44"/>
    </row>
    <row r="58" s="1" customFormat="1" ht="15.15" customHeight="1">
      <c r="B58" s="39"/>
      <c r="C58" s="33" t="s">
        <v>25</v>
      </c>
      <c r="D58" s="40"/>
      <c r="E58" s="40"/>
      <c r="F58" s="28" t="str">
        <f>E17</f>
        <v>Město Šumperk</v>
      </c>
      <c r="G58" s="40"/>
      <c r="H58" s="40"/>
      <c r="I58" s="148" t="s">
        <v>33</v>
      </c>
      <c r="J58" s="37" t="str">
        <f>E23</f>
        <v>PROJEKCE s.r.o.</v>
      </c>
      <c r="K58" s="40"/>
      <c r="L58" s="44"/>
    </row>
    <row r="59" s="1" customFormat="1" ht="27.9" customHeight="1">
      <c r="B59" s="39"/>
      <c r="C59" s="33" t="s">
        <v>31</v>
      </c>
      <c r="D59" s="40"/>
      <c r="E59" s="40"/>
      <c r="F59" s="28" t="str">
        <f>IF(E20="","",E20)</f>
        <v>Vyplň údaj</v>
      </c>
      <c r="G59" s="40"/>
      <c r="H59" s="40"/>
      <c r="I59" s="148" t="s">
        <v>38</v>
      </c>
      <c r="J59" s="37" t="str">
        <f>E26</f>
        <v>Petr Slezák, CS ÚRS 2019 01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44"/>
    </row>
    <row r="61" s="1" customFormat="1" ht="29.28" customHeight="1">
      <c r="B61" s="39"/>
      <c r="C61" s="176" t="s">
        <v>139</v>
      </c>
      <c r="D61" s="177"/>
      <c r="E61" s="177"/>
      <c r="F61" s="177"/>
      <c r="G61" s="177"/>
      <c r="H61" s="177"/>
      <c r="I61" s="178"/>
      <c r="J61" s="179" t="s">
        <v>140</v>
      </c>
      <c r="K61" s="177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44"/>
    </row>
    <row r="63" s="1" customFormat="1" ht="22.8" customHeight="1">
      <c r="B63" s="39"/>
      <c r="C63" s="180" t="s">
        <v>74</v>
      </c>
      <c r="D63" s="40"/>
      <c r="E63" s="40"/>
      <c r="F63" s="40"/>
      <c r="G63" s="40"/>
      <c r="H63" s="40"/>
      <c r="I63" s="146"/>
      <c r="J63" s="102">
        <f>J89</f>
        <v>0</v>
      </c>
      <c r="K63" s="40"/>
      <c r="L63" s="44"/>
      <c r="AU63" s="18" t="s">
        <v>141</v>
      </c>
    </row>
    <row r="64" s="8" customFormat="1" ht="24.96" customHeight="1">
      <c r="B64" s="181"/>
      <c r="C64" s="182"/>
      <c r="D64" s="183" t="s">
        <v>1405</v>
      </c>
      <c r="E64" s="184"/>
      <c r="F64" s="184"/>
      <c r="G64" s="184"/>
      <c r="H64" s="184"/>
      <c r="I64" s="185"/>
      <c r="J64" s="186">
        <f>J90</f>
        <v>0</v>
      </c>
      <c r="K64" s="182"/>
      <c r="L64" s="187"/>
    </row>
    <row r="65" s="8" customFormat="1" ht="24.96" customHeight="1">
      <c r="B65" s="181"/>
      <c r="C65" s="182"/>
      <c r="D65" s="183" t="s">
        <v>1406</v>
      </c>
      <c r="E65" s="184"/>
      <c r="F65" s="184"/>
      <c r="G65" s="184"/>
      <c r="H65" s="184"/>
      <c r="I65" s="185"/>
      <c r="J65" s="186">
        <f>J223</f>
        <v>0</v>
      </c>
      <c r="K65" s="182"/>
      <c r="L65" s="187"/>
    </row>
    <row r="66" s="8" customFormat="1" ht="24.96" customHeight="1">
      <c r="B66" s="181"/>
      <c r="C66" s="182"/>
      <c r="D66" s="183" t="s">
        <v>1407</v>
      </c>
      <c r="E66" s="184"/>
      <c r="F66" s="184"/>
      <c r="G66" s="184"/>
      <c r="H66" s="184"/>
      <c r="I66" s="185"/>
      <c r="J66" s="186">
        <f>J328</f>
        <v>0</v>
      </c>
      <c r="K66" s="182"/>
      <c r="L66" s="187"/>
    </row>
    <row r="67" s="8" customFormat="1" ht="24.96" customHeight="1">
      <c r="B67" s="181"/>
      <c r="C67" s="182"/>
      <c r="D67" s="183" t="s">
        <v>1408</v>
      </c>
      <c r="E67" s="184"/>
      <c r="F67" s="184"/>
      <c r="G67" s="184"/>
      <c r="H67" s="184"/>
      <c r="I67" s="185"/>
      <c r="J67" s="186">
        <f>J459</f>
        <v>0</v>
      </c>
      <c r="K67" s="182"/>
      <c r="L67" s="187"/>
    </row>
    <row r="68" s="1" customFormat="1" ht="21.84" customHeight="1">
      <c r="B68" s="39"/>
      <c r="C68" s="40"/>
      <c r="D68" s="40"/>
      <c r="E68" s="40"/>
      <c r="F68" s="40"/>
      <c r="G68" s="40"/>
      <c r="H68" s="40"/>
      <c r="I68" s="146"/>
      <c r="J68" s="40"/>
      <c r="K68" s="40"/>
      <c r="L68" s="44"/>
    </row>
    <row r="69" s="1" customFormat="1" ht="6.96" customHeight="1">
      <c r="B69" s="59"/>
      <c r="C69" s="60"/>
      <c r="D69" s="60"/>
      <c r="E69" s="60"/>
      <c r="F69" s="60"/>
      <c r="G69" s="60"/>
      <c r="H69" s="60"/>
      <c r="I69" s="171"/>
      <c r="J69" s="60"/>
      <c r="K69" s="60"/>
      <c r="L69" s="44"/>
    </row>
    <row r="73" s="1" customFormat="1" ht="6.96" customHeight="1">
      <c r="B73" s="61"/>
      <c r="C73" s="62"/>
      <c r="D73" s="62"/>
      <c r="E73" s="62"/>
      <c r="F73" s="62"/>
      <c r="G73" s="62"/>
      <c r="H73" s="62"/>
      <c r="I73" s="174"/>
      <c r="J73" s="62"/>
      <c r="K73" s="62"/>
      <c r="L73" s="44"/>
    </row>
    <row r="74" s="1" customFormat="1" ht="24.96" customHeight="1">
      <c r="B74" s="39"/>
      <c r="C74" s="24" t="s">
        <v>150</v>
      </c>
      <c r="D74" s="40"/>
      <c r="E74" s="40"/>
      <c r="F74" s="40"/>
      <c r="G74" s="40"/>
      <c r="H74" s="40"/>
      <c r="I74" s="146"/>
      <c r="J74" s="40"/>
      <c r="K74" s="40"/>
      <c r="L74" s="44"/>
    </row>
    <row r="75" s="1" customFormat="1" ht="6.96" customHeight="1">
      <c r="B75" s="39"/>
      <c r="C75" s="40"/>
      <c r="D75" s="40"/>
      <c r="E75" s="40"/>
      <c r="F75" s="40"/>
      <c r="G75" s="40"/>
      <c r="H75" s="40"/>
      <c r="I75" s="146"/>
      <c r="J75" s="40"/>
      <c r="K75" s="40"/>
      <c r="L75" s="44"/>
    </row>
    <row r="76" s="1" customFormat="1" ht="12" customHeight="1">
      <c r="B76" s="39"/>
      <c r="C76" s="33" t="s">
        <v>16</v>
      </c>
      <c r="D76" s="40"/>
      <c r="E76" s="40"/>
      <c r="F76" s="40"/>
      <c r="G76" s="40"/>
      <c r="H76" s="40"/>
      <c r="I76" s="146"/>
      <c r="J76" s="40"/>
      <c r="K76" s="40"/>
      <c r="L76" s="44"/>
    </row>
    <row r="77" s="1" customFormat="1" ht="16.5" customHeight="1">
      <c r="B77" s="39"/>
      <c r="C77" s="40"/>
      <c r="D77" s="40"/>
      <c r="E77" s="175" t="str">
        <f>E7</f>
        <v>Ulice Školní, Šumperk</v>
      </c>
      <c r="F77" s="33"/>
      <c r="G77" s="33"/>
      <c r="H77" s="33"/>
      <c r="I77" s="146"/>
      <c r="J77" s="40"/>
      <c r="K77" s="40"/>
      <c r="L77" s="44"/>
    </row>
    <row r="78" ht="12" customHeight="1">
      <c r="B78" s="22"/>
      <c r="C78" s="33" t="s">
        <v>134</v>
      </c>
      <c r="D78" s="23"/>
      <c r="E78" s="23"/>
      <c r="F78" s="23"/>
      <c r="G78" s="23"/>
      <c r="H78" s="23"/>
      <c r="I78" s="138"/>
      <c r="J78" s="23"/>
      <c r="K78" s="23"/>
      <c r="L78" s="21"/>
    </row>
    <row r="79" s="1" customFormat="1" ht="16.5" customHeight="1">
      <c r="B79" s="39"/>
      <c r="C79" s="40"/>
      <c r="D79" s="40"/>
      <c r="E79" s="175" t="s">
        <v>1403</v>
      </c>
      <c r="F79" s="40"/>
      <c r="G79" s="40"/>
      <c r="H79" s="40"/>
      <c r="I79" s="146"/>
      <c r="J79" s="40"/>
      <c r="K79" s="40"/>
      <c r="L79" s="44"/>
    </row>
    <row r="80" s="1" customFormat="1" ht="12" customHeight="1">
      <c r="B80" s="39"/>
      <c r="C80" s="33" t="s">
        <v>136</v>
      </c>
      <c r="D80" s="40"/>
      <c r="E80" s="40"/>
      <c r="F80" s="40"/>
      <c r="G80" s="40"/>
      <c r="H80" s="40"/>
      <c r="I80" s="146"/>
      <c r="J80" s="40"/>
      <c r="K80" s="40"/>
      <c r="L80" s="44"/>
    </row>
    <row r="81" s="1" customFormat="1" ht="16.5" customHeight="1">
      <c r="B81" s="39"/>
      <c r="C81" s="40"/>
      <c r="D81" s="40"/>
      <c r="E81" s="69" t="str">
        <f>E11</f>
        <v>401-II NN - Rozvody VO - II.etapa (SO 101) - neuznatelné náklady</v>
      </c>
      <c r="F81" s="40"/>
      <c r="G81" s="40"/>
      <c r="H81" s="40"/>
      <c r="I81" s="146"/>
      <c r="J81" s="40"/>
      <c r="K81" s="40"/>
      <c r="L81" s="44"/>
    </row>
    <row r="82" s="1" customFormat="1" ht="6.96" customHeight="1">
      <c r="B82" s="39"/>
      <c r="C82" s="40"/>
      <c r="D82" s="40"/>
      <c r="E82" s="40"/>
      <c r="F82" s="40"/>
      <c r="G82" s="40"/>
      <c r="H82" s="40"/>
      <c r="I82" s="146"/>
      <c r="J82" s="40"/>
      <c r="K82" s="40"/>
      <c r="L82" s="44"/>
    </row>
    <row r="83" s="1" customFormat="1" ht="12" customHeight="1">
      <c r="B83" s="39"/>
      <c r="C83" s="33" t="s">
        <v>21</v>
      </c>
      <c r="D83" s="40"/>
      <c r="E83" s="40"/>
      <c r="F83" s="28" t="str">
        <f>F14</f>
        <v xml:space="preserve"> </v>
      </c>
      <c r="G83" s="40"/>
      <c r="H83" s="40"/>
      <c r="I83" s="148" t="s">
        <v>23</v>
      </c>
      <c r="J83" s="72" t="str">
        <f>IF(J14="","",J14)</f>
        <v>19. 2. 2019</v>
      </c>
      <c r="K83" s="40"/>
      <c r="L83" s="44"/>
    </row>
    <row r="84" s="1" customFormat="1" ht="6.96" customHeight="1">
      <c r="B84" s="39"/>
      <c r="C84" s="40"/>
      <c r="D84" s="40"/>
      <c r="E84" s="40"/>
      <c r="F84" s="40"/>
      <c r="G84" s="40"/>
      <c r="H84" s="40"/>
      <c r="I84" s="146"/>
      <c r="J84" s="40"/>
      <c r="K84" s="40"/>
      <c r="L84" s="44"/>
    </row>
    <row r="85" s="1" customFormat="1" ht="15.15" customHeight="1">
      <c r="B85" s="39"/>
      <c r="C85" s="33" t="s">
        <v>25</v>
      </c>
      <c r="D85" s="40"/>
      <c r="E85" s="40"/>
      <c r="F85" s="28" t="str">
        <f>E17</f>
        <v>Město Šumperk</v>
      </c>
      <c r="G85" s="40"/>
      <c r="H85" s="40"/>
      <c r="I85" s="148" t="s">
        <v>33</v>
      </c>
      <c r="J85" s="37" t="str">
        <f>E23</f>
        <v>PROJEKCE s.r.o.</v>
      </c>
      <c r="K85" s="40"/>
      <c r="L85" s="44"/>
    </row>
    <row r="86" s="1" customFormat="1" ht="27.9" customHeight="1">
      <c r="B86" s="39"/>
      <c r="C86" s="33" t="s">
        <v>31</v>
      </c>
      <c r="D86" s="40"/>
      <c r="E86" s="40"/>
      <c r="F86" s="28" t="str">
        <f>IF(E20="","",E20)</f>
        <v>Vyplň údaj</v>
      </c>
      <c r="G86" s="40"/>
      <c r="H86" s="40"/>
      <c r="I86" s="148" t="s">
        <v>38</v>
      </c>
      <c r="J86" s="37" t="str">
        <f>E26</f>
        <v>Petr Slezák, CS ÚRS 2019 01</v>
      </c>
      <c r="K86" s="40"/>
      <c r="L86" s="44"/>
    </row>
    <row r="87" s="1" customFormat="1" ht="10.32" customHeight="1">
      <c r="B87" s="39"/>
      <c r="C87" s="40"/>
      <c r="D87" s="40"/>
      <c r="E87" s="40"/>
      <c r="F87" s="40"/>
      <c r="G87" s="40"/>
      <c r="H87" s="40"/>
      <c r="I87" s="146"/>
      <c r="J87" s="40"/>
      <c r="K87" s="40"/>
      <c r="L87" s="44"/>
    </row>
    <row r="88" s="10" customFormat="1" ht="29.28" customHeight="1">
      <c r="B88" s="194"/>
      <c r="C88" s="195" t="s">
        <v>151</v>
      </c>
      <c r="D88" s="196" t="s">
        <v>61</v>
      </c>
      <c r="E88" s="196" t="s">
        <v>57</v>
      </c>
      <c r="F88" s="196" t="s">
        <v>58</v>
      </c>
      <c r="G88" s="196" t="s">
        <v>152</v>
      </c>
      <c r="H88" s="196" t="s">
        <v>153</v>
      </c>
      <c r="I88" s="197" t="s">
        <v>154</v>
      </c>
      <c r="J88" s="196" t="s">
        <v>140</v>
      </c>
      <c r="K88" s="198" t="s">
        <v>155</v>
      </c>
      <c r="L88" s="199"/>
      <c r="M88" s="92" t="s">
        <v>19</v>
      </c>
      <c r="N88" s="93" t="s">
        <v>46</v>
      </c>
      <c r="O88" s="93" t="s">
        <v>156</v>
      </c>
      <c r="P88" s="93" t="s">
        <v>157</v>
      </c>
      <c r="Q88" s="93" t="s">
        <v>158</v>
      </c>
      <c r="R88" s="93" t="s">
        <v>159</v>
      </c>
      <c r="S88" s="93" t="s">
        <v>160</v>
      </c>
      <c r="T88" s="94" t="s">
        <v>161</v>
      </c>
    </row>
    <row r="89" s="1" customFormat="1" ht="22.8" customHeight="1">
      <c r="B89" s="39"/>
      <c r="C89" s="99" t="s">
        <v>162</v>
      </c>
      <c r="D89" s="40"/>
      <c r="E89" s="40"/>
      <c r="F89" s="40"/>
      <c r="G89" s="40"/>
      <c r="H89" s="40"/>
      <c r="I89" s="146"/>
      <c r="J89" s="200">
        <f>BK89</f>
        <v>0</v>
      </c>
      <c r="K89" s="40"/>
      <c r="L89" s="44"/>
      <c r="M89" s="95"/>
      <c r="N89" s="96"/>
      <c r="O89" s="96"/>
      <c r="P89" s="201">
        <f>P90+P223+P328+P459</f>
        <v>0</v>
      </c>
      <c r="Q89" s="96"/>
      <c r="R89" s="201">
        <f>R90+R223+R328+R459</f>
        <v>0</v>
      </c>
      <c r="S89" s="96"/>
      <c r="T89" s="202">
        <f>T90+T223+T328+T459</f>
        <v>0</v>
      </c>
      <c r="AT89" s="18" t="s">
        <v>75</v>
      </c>
      <c r="AU89" s="18" t="s">
        <v>141</v>
      </c>
      <c r="BK89" s="203">
        <f>BK90+BK223+BK328+BK459</f>
        <v>0</v>
      </c>
    </row>
    <row r="90" s="11" customFormat="1" ht="25.92" customHeight="1">
      <c r="B90" s="204"/>
      <c r="C90" s="205"/>
      <c r="D90" s="206" t="s">
        <v>75</v>
      </c>
      <c r="E90" s="207" t="s">
        <v>1409</v>
      </c>
      <c r="F90" s="207" t="s">
        <v>1410</v>
      </c>
      <c r="G90" s="205"/>
      <c r="H90" s="205"/>
      <c r="I90" s="208"/>
      <c r="J90" s="209">
        <f>BK90</f>
        <v>0</v>
      </c>
      <c r="K90" s="205"/>
      <c r="L90" s="210"/>
      <c r="M90" s="211"/>
      <c r="N90" s="212"/>
      <c r="O90" s="212"/>
      <c r="P90" s="213">
        <f>SUM(P91:P222)</f>
        <v>0</v>
      </c>
      <c r="Q90" s="212"/>
      <c r="R90" s="213">
        <f>SUM(R91:R222)</f>
        <v>0</v>
      </c>
      <c r="S90" s="212"/>
      <c r="T90" s="214">
        <f>SUM(T91:T222)</f>
        <v>0</v>
      </c>
      <c r="AR90" s="215" t="s">
        <v>83</v>
      </c>
      <c r="AT90" s="216" t="s">
        <v>75</v>
      </c>
      <c r="AU90" s="216" t="s">
        <v>76</v>
      </c>
      <c r="AY90" s="215" t="s">
        <v>165</v>
      </c>
      <c r="BK90" s="217">
        <f>SUM(BK91:BK222)</f>
        <v>0</v>
      </c>
    </row>
    <row r="91" s="1" customFormat="1" ht="16.5" customHeight="1">
      <c r="B91" s="39"/>
      <c r="C91" s="220" t="s">
        <v>83</v>
      </c>
      <c r="D91" s="220" t="s">
        <v>167</v>
      </c>
      <c r="E91" s="221" t="s">
        <v>1411</v>
      </c>
      <c r="F91" s="222" t="s">
        <v>1412</v>
      </c>
      <c r="G91" s="223" t="s">
        <v>197</v>
      </c>
      <c r="H91" s="224">
        <v>32</v>
      </c>
      <c r="I91" s="225"/>
      <c r="J91" s="226">
        <f>ROUND(I91*H91,2)</f>
        <v>0</v>
      </c>
      <c r="K91" s="222" t="s">
        <v>367</v>
      </c>
      <c r="L91" s="44"/>
      <c r="M91" s="227" t="s">
        <v>19</v>
      </c>
      <c r="N91" s="228" t="s">
        <v>47</v>
      </c>
      <c r="O91" s="84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1" t="s">
        <v>172</v>
      </c>
      <c r="AT91" s="231" t="s">
        <v>167</v>
      </c>
      <c r="AU91" s="231" t="s">
        <v>83</v>
      </c>
      <c r="AY91" s="18" t="s">
        <v>165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18" t="s">
        <v>83</v>
      </c>
      <c r="BK91" s="232">
        <f>ROUND(I91*H91,2)</f>
        <v>0</v>
      </c>
      <c r="BL91" s="18" t="s">
        <v>172</v>
      </c>
      <c r="BM91" s="231" t="s">
        <v>1951</v>
      </c>
    </row>
    <row r="92" s="1" customFormat="1">
      <c r="B92" s="39"/>
      <c r="C92" s="40"/>
      <c r="D92" s="233" t="s">
        <v>174</v>
      </c>
      <c r="E92" s="40"/>
      <c r="F92" s="234" t="s">
        <v>1412</v>
      </c>
      <c r="G92" s="40"/>
      <c r="H92" s="40"/>
      <c r="I92" s="146"/>
      <c r="J92" s="40"/>
      <c r="K92" s="40"/>
      <c r="L92" s="44"/>
      <c r="M92" s="235"/>
      <c r="N92" s="84"/>
      <c r="O92" s="84"/>
      <c r="P92" s="84"/>
      <c r="Q92" s="84"/>
      <c r="R92" s="84"/>
      <c r="S92" s="84"/>
      <c r="T92" s="85"/>
      <c r="AT92" s="18" t="s">
        <v>174</v>
      </c>
      <c r="AU92" s="18" t="s">
        <v>83</v>
      </c>
    </row>
    <row r="93" s="1" customFormat="1" ht="16.5" customHeight="1">
      <c r="B93" s="39"/>
      <c r="C93" s="220" t="s">
        <v>85</v>
      </c>
      <c r="D93" s="220" t="s">
        <v>167</v>
      </c>
      <c r="E93" s="221" t="s">
        <v>1414</v>
      </c>
      <c r="F93" s="222" t="s">
        <v>1415</v>
      </c>
      <c r="G93" s="223" t="s">
        <v>197</v>
      </c>
      <c r="H93" s="224">
        <v>9.8000000000000007</v>
      </c>
      <c r="I93" s="225"/>
      <c r="J93" s="226">
        <f>ROUND(I93*H93,2)</f>
        <v>0</v>
      </c>
      <c r="K93" s="222" t="s">
        <v>367</v>
      </c>
      <c r="L93" s="44"/>
      <c r="M93" s="227" t="s">
        <v>19</v>
      </c>
      <c r="N93" s="228" t="s">
        <v>47</v>
      </c>
      <c r="O93" s="84"/>
      <c r="P93" s="229">
        <f>O93*H93</f>
        <v>0</v>
      </c>
      <c r="Q93" s="229">
        <v>0</v>
      </c>
      <c r="R93" s="229">
        <f>Q93*H93</f>
        <v>0</v>
      </c>
      <c r="S93" s="229">
        <v>0</v>
      </c>
      <c r="T93" s="230">
        <f>S93*H93</f>
        <v>0</v>
      </c>
      <c r="AR93" s="231" t="s">
        <v>172</v>
      </c>
      <c r="AT93" s="231" t="s">
        <v>167</v>
      </c>
      <c r="AU93" s="231" t="s">
        <v>83</v>
      </c>
      <c r="AY93" s="18" t="s">
        <v>165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18" t="s">
        <v>83</v>
      </c>
      <c r="BK93" s="232">
        <f>ROUND(I93*H93,2)</f>
        <v>0</v>
      </c>
      <c r="BL93" s="18" t="s">
        <v>172</v>
      </c>
      <c r="BM93" s="231" t="s">
        <v>1952</v>
      </c>
    </row>
    <row r="94" s="1" customFormat="1">
      <c r="B94" s="39"/>
      <c r="C94" s="40"/>
      <c r="D94" s="233" t="s">
        <v>174</v>
      </c>
      <c r="E94" s="40"/>
      <c r="F94" s="234" t="s">
        <v>1415</v>
      </c>
      <c r="G94" s="40"/>
      <c r="H94" s="40"/>
      <c r="I94" s="146"/>
      <c r="J94" s="40"/>
      <c r="K94" s="40"/>
      <c r="L94" s="44"/>
      <c r="M94" s="235"/>
      <c r="N94" s="84"/>
      <c r="O94" s="84"/>
      <c r="P94" s="84"/>
      <c r="Q94" s="84"/>
      <c r="R94" s="84"/>
      <c r="S94" s="84"/>
      <c r="T94" s="85"/>
      <c r="AT94" s="18" t="s">
        <v>174</v>
      </c>
      <c r="AU94" s="18" t="s">
        <v>83</v>
      </c>
    </row>
    <row r="95" s="13" customFormat="1">
      <c r="B95" s="246"/>
      <c r="C95" s="247"/>
      <c r="D95" s="233" t="s">
        <v>176</v>
      </c>
      <c r="E95" s="248" t="s">
        <v>19</v>
      </c>
      <c r="F95" s="249" t="s">
        <v>1953</v>
      </c>
      <c r="G95" s="247"/>
      <c r="H95" s="250">
        <v>9.8000000000000007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AT95" s="256" t="s">
        <v>176</v>
      </c>
      <c r="AU95" s="256" t="s">
        <v>83</v>
      </c>
      <c r="AV95" s="13" t="s">
        <v>85</v>
      </c>
      <c r="AW95" s="13" t="s">
        <v>37</v>
      </c>
      <c r="AX95" s="13" t="s">
        <v>76</v>
      </c>
      <c r="AY95" s="256" t="s">
        <v>165</v>
      </c>
    </row>
    <row r="96" s="14" customFormat="1">
      <c r="B96" s="257"/>
      <c r="C96" s="258"/>
      <c r="D96" s="233" t="s">
        <v>176</v>
      </c>
      <c r="E96" s="259" t="s">
        <v>19</v>
      </c>
      <c r="F96" s="260" t="s">
        <v>181</v>
      </c>
      <c r="G96" s="258"/>
      <c r="H96" s="261">
        <v>9.8000000000000007</v>
      </c>
      <c r="I96" s="262"/>
      <c r="J96" s="258"/>
      <c r="K96" s="258"/>
      <c r="L96" s="263"/>
      <c r="M96" s="264"/>
      <c r="N96" s="265"/>
      <c r="O96" s="265"/>
      <c r="P96" s="265"/>
      <c r="Q96" s="265"/>
      <c r="R96" s="265"/>
      <c r="S96" s="265"/>
      <c r="T96" s="266"/>
      <c r="AT96" s="267" t="s">
        <v>176</v>
      </c>
      <c r="AU96" s="267" t="s">
        <v>83</v>
      </c>
      <c r="AV96" s="14" t="s">
        <v>172</v>
      </c>
      <c r="AW96" s="14" t="s">
        <v>37</v>
      </c>
      <c r="AX96" s="14" t="s">
        <v>83</v>
      </c>
      <c r="AY96" s="267" t="s">
        <v>165</v>
      </c>
    </row>
    <row r="97" s="1" customFormat="1" ht="16.5" customHeight="1">
      <c r="B97" s="39"/>
      <c r="C97" s="220" t="s">
        <v>188</v>
      </c>
      <c r="D97" s="220" t="s">
        <v>167</v>
      </c>
      <c r="E97" s="221" t="s">
        <v>1418</v>
      </c>
      <c r="F97" s="222" t="s">
        <v>1419</v>
      </c>
      <c r="G97" s="223" t="s">
        <v>324</v>
      </c>
      <c r="H97" s="224">
        <v>8</v>
      </c>
      <c r="I97" s="225"/>
      <c r="J97" s="226">
        <f>ROUND(I97*H97,2)</f>
        <v>0</v>
      </c>
      <c r="K97" s="222" t="s">
        <v>367</v>
      </c>
      <c r="L97" s="44"/>
      <c r="M97" s="227" t="s">
        <v>19</v>
      </c>
      <c r="N97" s="228" t="s">
        <v>47</v>
      </c>
      <c r="O97" s="84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31" t="s">
        <v>172</v>
      </c>
      <c r="AT97" s="231" t="s">
        <v>167</v>
      </c>
      <c r="AU97" s="231" t="s">
        <v>83</v>
      </c>
      <c r="AY97" s="18" t="s">
        <v>165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18" t="s">
        <v>83</v>
      </c>
      <c r="BK97" s="232">
        <f>ROUND(I97*H97,2)</f>
        <v>0</v>
      </c>
      <c r="BL97" s="18" t="s">
        <v>172</v>
      </c>
      <c r="BM97" s="231" t="s">
        <v>1954</v>
      </c>
    </row>
    <row r="98" s="1" customFormat="1">
      <c r="B98" s="39"/>
      <c r="C98" s="40"/>
      <c r="D98" s="233" t="s">
        <v>174</v>
      </c>
      <c r="E98" s="40"/>
      <c r="F98" s="234" t="s">
        <v>1419</v>
      </c>
      <c r="G98" s="40"/>
      <c r="H98" s="40"/>
      <c r="I98" s="146"/>
      <c r="J98" s="40"/>
      <c r="K98" s="40"/>
      <c r="L98" s="44"/>
      <c r="M98" s="235"/>
      <c r="N98" s="84"/>
      <c r="O98" s="84"/>
      <c r="P98" s="84"/>
      <c r="Q98" s="84"/>
      <c r="R98" s="84"/>
      <c r="S98" s="84"/>
      <c r="T98" s="85"/>
      <c r="AT98" s="18" t="s">
        <v>174</v>
      </c>
      <c r="AU98" s="18" t="s">
        <v>83</v>
      </c>
    </row>
    <row r="99" s="13" customFormat="1">
      <c r="B99" s="246"/>
      <c r="C99" s="247"/>
      <c r="D99" s="233" t="s">
        <v>176</v>
      </c>
      <c r="E99" s="248" t="s">
        <v>19</v>
      </c>
      <c r="F99" s="249" t="s">
        <v>1955</v>
      </c>
      <c r="G99" s="247"/>
      <c r="H99" s="250">
        <v>8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AT99" s="256" t="s">
        <v>176</v>
      </c>
      <c r="AU99" s="256" t="s">
        <v>83</v>
      </c>
      <c r="AV99" s="13" t="s">
        <v>85</v>
      </c>
      <c r="AW99" s="13" t="s">
        <v>37</v>
      </c>
      <c r="AX99" s="13" t="s">
        <v>76</v>
      </c>
      <c r="AY99" s="256" t="s">
        <v>165</v>
      </c>
    </row>
    <row r="100" s="14" customFormat="1">
      <c r="B100" s="257"/>
      <c r="C100" s="258"/>
      <c r="D100" s="233" t="s">
        <v>176</v>
      </c>
      <c r="E100" s="259" t="s">
        <v>19</v>
      </c>
      <c r="F100" s="260" t="s">
        <v>181</v>
      </c>
      <c r="G100" s="258"/>
      <c r="H100" s="261">
        <v>8</v>
      </c>
      <c r="I100" s="262"/>
      <c r="J100" s="258"/>
      <c r="K100" s="258"/>
      <c r="L100" s="263"/>
      <c r="M100" s="264"/>
      <c r="N100" s="265"/>
      <c r="O100" s="265"/>
      <c r="P100" s="265"/>
      <c r="Q100" s="265"/>
      <c r="R100" s="265"/>
      <c r="S100" s="265"/>
      <c r="T100" s="266"/>
      <c r="AT100" s="267" t="s">
        <v>176</v>
      </c>
      <c r="AU100" s="267" t="s">
        <v>83</v>
      </c>
      <c r="AV100" s="14" t="s">
        <v>172</v>
      </c>
      <c r="AW100" s="14" t="s">
        <v>37</v>
      </c>
      <c r="AX100" s="14" t="s">
        <v>83</v>
      </c>
      <c r="AY100" s="267" t="s">
        <v>165</v>
      </c>
    </row>
    <row r="101" s="1" customFormat="1" ht="16.5" customHeight="1">
      <c r="B101" s="39"/>
      <c r="C101" s="220" t="s">
        <v>172</v>
      </c>
      <c r="D101" s="220" t="s">
        <v>167</v>
      </c>
      <c r="E101" s="221" t="s">
        <v>1422</v>
      </c>
      <c r="F101" s="222" t="s">
        <v>1423</v>
      </c>
      <c r="G101" s="223" t="s">
        <v>324</v>
      </c>
      <c r="H101" s="224">
        <v>17</v>
      </c>
      <c r="I101" s="225"/>
      <c r="J101" s="226">
        <f>ROUND(I101*H101,2)</f>
        <v>0</v>
      </c>
      <c r="K101" s="222" t="s">
        <v>367</v>
      </c>
      <c r="L101" s="44"/>
      <c r="M101" s="227" t="s">
        <v>19</v>
      </c>
      <c r="N101" s="228" t="s">
        <v>47</v>
      </c>
      <c r="O101" s="84"/>
      <c r="P101" s="229">
        <f>O101*H101</f>
        <v>0</v>
      </c>
      <c r="Q101" s="229">
        <v>0</v>
      </c>
      <c r="R101" s="229">
        <f>Q101*H101</f>
        <v>0</v>
      </c>
      <c r="S101" s="229">
        <v>0</v>
      </c>
      <c r="T101" s="230">
        <f>S101*H101</f>
        <v>0</v>
      </c>
      <c r="AR101" s="231" t="s">
        <v>172</v>
      </c>
      <c r="AT101" s="231" t="s">
        <v>167</v>
      </c>
      <c r="AU101" s="231" t="s">
        <v>83</v>
      </c>
      <c r="AY101" s="18" t="s">
        <v>165</v>
      </c>
      <c r="BE101" s="232">
        <f>IF(N101="základní",J101,0)</f>
        <v>0</v>
      </c>
      <c r="BF101" s="232">
        <f>IF(N101="snížená",J101,0)</f>
        <v>0</v>
      </c>
      <c r="BG101" s="232">
        <f>IF(N101="zákl. přenesená",J101,0)</f>
        <v>0</v>
      </c>
      <c r="BH101" s="232">
        <f>IF(N101="sníž. přenesená",J101,0)</f>
        <v>0</v>
      </c>
      <c r="BI101" s="232">
        <f>IF(N101="nulová",J101,0)</f>
        <v>0</v>
      </c>
      <c r="BJ101" s="18" t="s">
        <v>83</v>
      </c>
      <c r="BK101" s="232">
        <f>ROUND(I101*H101,2)</f>
        <v>0</v>
      </c>
      <c r="BL101" s="18" t="s">
        <v>172</v>
      </c>
      <c r="BM101" s="231" t="s">
        <v>1956</v>
      </c>
    </row>
    <row r="102" s="1" customFormat="1">
      <c r="B102" s="39"/>
      <c r="C102" s="40"/>
      <c r="D102" s="233" t="s">
        <v>174</v>
      </c>
      <c r="E102" s="40"/>
      <c r="F102" s="234" t="s">
        <v>1423</v>
      </c>
      <c r="G102" s="40"/>
      <c r="H102" s="40"/>
      <c r="I102" s="146"/>
      <c r="J102" s="40"/>
      <c r="K102" s="40"/>
      <c r="L102" s="44"/>
      <c r="M102" s="235"/>
      <c r="N102" s="84"/>
      <c r="O102" s="84"/>
      <c r="P102" s="84"/>
      <c r="Q102" s="84"/>
      <c r="R102" s="84"/>
      <c r="S102" s="84"/>
      <c r="T102" s="85"/>
      <c r="AT102" s="18" t="s">
        <v>174</v>
      </c>
      <c r="AU102" s="18" t="s">
        <v>83</v>
      </c>
    </row>
    <row r="103" s="13" customFormat="1">
      <c r="B103" s="246"/>
      <c r="C103" s="247"/>
      <c r="D103" s="233" t="s">
        <v>176</v>
      </c>
      <c r="E103" s="248" t="s">
        <v>19</v>
      </c>
      <c r="F103" s="249" t="s">
        <v>1957</v>
      </c>
      <c r="G103" s="247"/>
      <c r="H103" s="250">
        <v>17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AT103" s="256" t="s">
        <v>176</v>
      </c>
      <c r="AU103" s="256" t="s">
        <v>83</v>
      </c>
      <c r="AV103" s="13" t="s">
        <v>85</v>
      </c>
      <c r="AW103" s="13" t="s">
        <v>37</v>
      </c>
      <c r="AX103" s="13" t="s">
        <v>76</v>
      </c>
      <c r="AY103" s="256" t="s">
        <v>165</v>
      </c>
    </row>
    <row r="104" s="14" customFormat="1">
      <c r="B104" s="257"/>
      <c r="C104" s="258"/>
      <c r="D104" s="233" t="s">
        <v>176</v>
      </c>
      <c r="E104" s="259" t="s">
        <v>19</v>
      </c>
      <c r="F104" s="260" t="s">
        <v>181</v>
      </c>
      <c r="G104" s="258"/>
      <c r="H104" s="261">
        <v>17</v>
      </c>
      <c r="I104" s="262"/>
      <c r="J104" s="258"/>
      <c r="K104" s="258"/>
      <c r="L104" s="263"/>
      <c r="M104" s="264"/>
      <c r="N104" s="265"/>
      <c r="O104" s="265"/>
      <c r="P104" s="265"/>
      <c r="Q104" s="265"/>
      <c r="R104" s="265"/>
      <c r="S104" s="265"/>
      <c r="T104" s="266"/>
      <c r="AT104" s="267" t="s">
        <v>176</v>
      </c>
      <c r="AU104" s="267" t="s">
        <v>83</v>
      </c>
      <c r="AV104" s="14" t="s">
        <v>172</v>
      </c>
      <c r="AW104" s="14" t="s">
        <v>37</v>
      </c>
      <c r="AX104" s="14" t="s">
        <v>83</v>
      </c>
      <c r="AY104" s="267" t="s">
        <v>165</v>
      </c>
    </row>
    <row r="105" s="1" customFormat="1" ht="16.5" customHeight="1">
      <c r="B105" s="39"/>
      <c r="C105" s="220" t="s">
        <v>202</v>
      </c>
      <c r="D105" s="220" t="s">
        <v>167</v>
      </c>
      <c r="E105" s="221" t="s">
        <v>1426</v>
      </c>
      <c r="F105" s="222" t="s">
        <v>1427</v>
      </c>
      <c r="G105" s="223" t="s">
        <v>170</v>
      </c>
      <c r="H105" s="224">
        <v>0.47999999999999998</v>
      </c>
      <c r="I105" s="225"/>
      <c r="J105" s="226">
        <f>ROUND(I105*H105,2)</f>
        <v>0</v>
      </c>
      <c r="K105" s="222" t="s">
        <v>367</v>
      </c>
      <c r="L105" s="44"/>
      <c r="M105" s="227" t="s">
        <v>19</v>
      </c>
      <c r="N105" s="228" t="s">
        <v>47</v>
      </c>
      <c r="O105" s="84"/>
      <c r="P105" s="229">
        <f>O105*H105</f>
        <v>0</v>
      </c>
      <c r="Q105" s="229">
        <v>0</v>
      </c>
      <c r="R105" s="229">
        <f>Q105*H105</f>
        <v>0</v>
      </c>
      <c r="S105" s="229">
        <v>0</v>
      </c>
      <c r="T105" s="230">
        <f>S105*H105</f>
        <v>0</v>
      </c>
      <c r="AR105" s="231" t="s">
        <v>172</v>
      </c>
      <c r="AT105" s="231" t="s">
        <v>167</v>
      </c>
      <c r="AU105" s="231" t="s">
        <v>83</v>
      </c>
      <c r="AY105" s="18" t="s">
        <v>165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18" t="s">
        <v>83</v>
      </c>
      <c r="BK105" s="232">
        <f>ROUND(I105*H105,2)</f>
        <v>0</v>
      </c>
      <c r="BL105" s="18" t="s">
        <v>172</v>
      </c>
      <c r="BM105" s="231" t="s">
        <v>1958</v>
      </c>
    </row>
    <row r="106" s="1" customFormat="1">
      <c r="B106" s="39"/>
      <c r="C106" s="40"/>
      <c r="D106" s="233" t="s">
        <v>174</v>
      </c>
      <c r="E106" s="40"/>
      <c r="F106" s="234" t="s">
        <v>1427</v>
      </c>
      <c r="G106" s="40"/>
      <c r="H106" s="40"/>
      <c r="I106" s="146"/>
      <c r="J106" s="40"/>
      <c r="K106" s="40"/>
      <c r="L106" s="44"/>
      <c r="M106" s="235"/>
      <c r="N106" s="84"/>
      <c r="O106" s="84"/>
      <c r="P106" s="84"/>
      <c r="Q106" s="84"/>
      <c r="R106" s="84"/>
      <c r="S106" s="84"/>
      <c r="T106" s="85"/>
      <c r="AT106" s="18" t="s">
        <v>174</v>
      </c>
      <c r="AU106" s="18" t="s">
        <v>83</v>
      </c>
    </row>
    <row r="107" s="1" customFormat="1" ht="16.5" customHeight="1">
      <c r="B107" s="39"/>
      <c r="C107" s="220" t="s">
        <v>210</v>
      </c>
      <c r="D107" s="220" t="s">
        <v>167</v>
      </c>
      <c r="E107" s="221" t="s">
        <v>1429</v>
      </c>
      <c r="F107" s="222" t="s">
        <v>1430</v>
      </c>
      <c r="G107" s="223" t="s">
        <v>170</v>
      </c>
      <c r="H107" s="224">
        <v>0.47999999999999998</v>
      </c>
      <c r="I107" s="225"/>
      <c r="J107" s="226">
        <f>ROUND(I107*H107,2)</f>
        <v>0</v>
      </c>
      <c r="K107" s="222" t="s">
        <v>367</v>
      </c>
      <c r="L107" s="44"/>
      <c r="M107" s="227" t="s">
        <v>19</v>
      </c>
      <c r="N107" s="228" t="s">
        <v>47</v>
      </c>
      <c r="O107" s="84"/>
      <c r="P107" s="229">
        <f>O107*H107</f>
        <v>0</v>
      </c>
      <c r="Q107" s="229">
        <v>0</v>
      </c>
      <c r="R107" s="229">
        <f>Q107*H107</f>
        <v>0</v>
      </c>
      <c r="S107" s="229">
        <v>0</v>
      </c>
      <c r="T107" s="230">
        <f>S107*H107</f>
        <v>0</v>
      </c>
      <c r="AR107" s="231" t="s">
        <v>172</v>
      </c>
      <c r="AT107" s="231" t="s">
        <v>167</v>
      </c>
      <c r="AU107" s="231" t="s">
        <v>83</v>
      </c>
      <c r="AY107" s="18" t="s">
        <v>165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18" t="s">
        <v>83</v>
      </c>
      <c r="BK107" s="232">
        <f>ROUND(I107*H107,2)</f>
        <v>0</v>
      </c>
      <c r="BL107" s="18" t="s">
        <v>172</v>
      </c>
      <c r="BM107" s="231" t="s">
        <v>1959</v>
      </c>
    </row>
    <row r="108" s="1" customFormat="1">
      <c r="B108" s="39"/>
      <c r="C108" s="40"/>
      <c r="D108" s="233" t="s">
        <v>174</v>
      </c>
      <c r="E108" s="40"/>
      <c r="F108" s="234" t="s">
        <v>1430</v>
      </c>
      <c r="G108" s="40"/>
      <c r="H108" s="40"/>
      <c r="I108" s="146"/>
      <c r="J108" s="40"/>
      <c r="K108" s="40"/>
      <c r="L108" s="44"/>
      <c r="M108" s="235"/>
      <c r="N108" s="84"/>
      <c r="O108" s="84"/>
      <c r="P108" s="84"/>
      <c r="Q108" s="84"/>
      <c r="R108" s="84"/>
      <c r="S108" s="84"/>
      <c r="T108" s="85"/>
      <c r="AT108" s="18" t="s">
        <v>174</v>
      </c>
      <c r="AU108" s="18" t="s">
        <v>83</v>
      </c>
    </row>
    <row r="109" s="1" customFormat="1" ht="16.5" customHeight="1">
      <c r="B109" s="39"/>
      <c r="C109" s="220" t="s">
        <v>216</v>
      </c>
      <c r="D109" s="220" t="s">
        <v>167</v>
      </c>
      <c r="E109" s="221" t="s">
        <v>1432</v>
      </c>
      <c r="F109" s="222" t="s">
        <v>1433</v>
      </c>
      <c r="G109" s="223" t="s">
        <v>170</v>
      </c>
      <c r="H109" s="224">
        <v>0.47999999999999998</v>
      </c>
      <c r="I109" s="225"/>
      <c r="J109" s="226">
        <f>ROUND(I109*H109,2)</f>
        <v>0</v>
      </c>
      <c r="K109" s="222" t="s">
        <v>367</v>
      </c>
      <c r="L109" s="44"/>
      <c r="M109" s="227" t="s">
        <v>19</v>
      </c>
      <c r="N109" s="228" t="s">
        <v>47</v>
      </c>
      <c r="O109" s="84"/>
      <c r="P109" s="229">
        <f>O109*H109</f>
        <v>0</v>
      </c>
      <c r="Q109" s="229">
        <v>0</v>
      </c>
      <c r="R109" s="229">
        <f>Q109*H109</f>
        <v>0</v>
      </c>
      <c r="S109" s="229">
        <v>0</v>
      </c>
      <c r="T109" s="230">
        <f>S109*H109</f>
        <v>0</v>
      </c>
      <c r="AR109" s="231" t="s">
        <v>172</v>
      </c>
      <c r="AT109" s="231" t="s">
        <v>167</v>
      </c>
      <c r="AU109" s="231" t="s">
        <v>83</v>
      </c>
      <c r="AY109" s="18" t="s">
        <v>165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18" t="s">
        <v>83</v>
      </c>
      <c r="BK109" s="232">
        <f>ROUND(I109*H109,2)</f>
        <v>0</v>
      </c>
      <c r="BL109" s="18" t="s">
        <v>172</v>
      </c>
      <c r="BM109" s="231" t="s">
        <v>1960</v>
      </c>
    </row>
    <row r="110" s="1" customFormat="1">
      <c r="B110" s="39"/>
      <c r="C110" s="40"/>
      <c r="D110" s="233" t="s">
        <v>174</v>
      </c>
      <c r="E110" s="40"/>
      <c r="F110" s="234" t="s">
        <v>1433</v>
      </c>
      <c r="G110" s="40"/>
      <c r="H110" s="40"/>
      <c r="I110" s="146"/>
      <c r="J110" s="40"/>
      <c r="K110" s="40"/>
      <c r="L110" s="44"/>
      <c r="M110" s="235"/>
      <c r="N110" s="84"/>
      <c r="O110" s="84"/>
      <c r="P110" s="84"/>
      <c r="Q110" s="84"/>
      <c r="R110" s="84"/>
      <c r="S110" s="84"/>
      <c r="T110" s="85"/>
      <c r="AT110" s="18" t="s">
        <v>174</v>
      </c>
      <c r="AU110" s="18" t="s">
        <v>83</v>
      </c>
    </row>
    <row r="111" s="1" customFormat="1" ht="16.5" customHeight="1">
      <c r="B111" s="39"/>
      <c r="C111" s="220" t="s">
        <v>224</v>
      </c>
      <c r="D111" s="220" t="s">
        <v>167</v>
      </c>
      <c r="E111" s="221" t="s">
        <v>1435</v>
      </c>
      <c r="F111" s="222" t="s">
        <v>1436</v>
      </c>
      <c r="G111" s="223" t="s">
        <v>170</v>
      </c>
      <c r="H111" s="224">
        <v>0.47999999999999998</v>
      </c>
      <c r="I111" s="225"/>
      <c r="J111" s="226">
        <f>ROUND(I111*H111,2)</f>
        <v>0</v>
      </c>
      <c r="K111" s="222" t="s">
        <v>367</v>
      </c>
      <c r="L111" s="44"/>
      <c r="M111" s="227" t="s">
        <v>19</v>
      </c>
      <c r="N111" s="228" t="s">
        <v>47</v>
      </c>
      <c r="O111" s="84"/>
      <c r="P111" s="229">
        <f>O111*H111</f>
        <v>0</v>
      </c>
      <c r="Q111" s="229">
        <v>0</v>
      </c>
      <c r="R111" s="229">
        <f>Q111*H111</f>
        <v>0</v>
      </c>
      <c r="S111" s="229">
        <v>0</v>
      </c>
      <c r="T111" s="230">
        <f>S111*H111</f>
        <v>0</v>
      </c>
      <c r="AR111" s="231" t="s">
        <v>172</v>
      </c>
      <c r="AT111" s="231" t="s">
        <v>167</v>
      </c>
      <c r="AU111" s="231" t="s">
        <v>83</v>
      </c>
      <c r="AY111" s="18" t="s">
        <v>165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18" t="s">
        <v>83</v>
      </c>
      <c r="BK111" s="232">
        <f>ROUND(I111*H111,2)</f>
        <v>0</v>
      </c>
      <c r="BL111" s="18" t="s">
        <v>172</v>
      </c>
      <c r="BM111" s="231" t="s">
        <v>1961</v>
      </c>
    </row>
    <row r="112" s="1" customFormat="1">
      <c r="B112" s="39"/>
      <c r="C112" s="40"/>
      <c r="D112" s="233" t="s">
        <v>174</v>
      </c>
      <c r="E112" s="40"/>
      <c r="F112" s="234" t="s">
        <v>1436</v>
      </c>
      <c r="G112" s="40"/>
      <c r="H112" s="40"/>
      <c r="I112" s="146"/>
      <c r="J112" s="40"/>
      <c r="K112" s="40"/>
      <c r="L112" s="44"/>
      <c r="M112" s="235"/>
      <c r="N112" s="84"/>
      <c r="O112" s="84"/>
      <c r="P112" s="84"/>
      <c r="Q112" s="84"/>
      <c r="R112" s="84"/>
      <c r="S112" s="84"/>
      <c r="T112" s="85"/>
      <c r="AT112" s="18" t="s">
        <v>174</v>
      </c>
      <c r="AU112" s="18" t="s">
        <v>83</v>
      </c>
    </row>
    <row r="113" s="1" customFormat="1" ht="16.5" customHeight="1">
      <c r="B113" s="39"/>
      <c r="C113" s="220" t="s">
        <v>233</v>
      </c>
      <c r="D113" s="220" t="s">
        <v>167</v>
      </c>
      <c r="E113" s="221" t="s">
        <v>1438</v>
      </c>
      <c r="F113" s="222" t="s">
        <v>1439</v>
      </c>
      <c r="G113" s="223" t="s">
        <v>442</v>
      </c>
      <c r="H113" s="224">
        <v>1</v>
      </c>
      <c r="I113" s="225"/>
      <c r="J113" s="226">
        <f>ROUND(I113*H113,2)</f>
        <v>0</v>
      </c>
      <c r="K113" s="222" t="s">
        <v>367</v>
      </c>
      <c r="L113" s="44"/>
      <c r="M113" s="227" t="s">
        <v>19</v>
      </c>
      <c r="N113" s="228" t="s">
        <v>47</v>
      </c>
      <c r="O113" s="84"/>
      <c r="P113" s="229">
        <f>O113*H113</f>
        <v>0</v>
      </c>
      <c r="Q113" s="229">
        <v>0</v>
      </c>
      <c r="R113" s="229">
        <f>Q113*H113</f>
        <v>0</v>
      </c>
      <c r="S113" s="229">
        <v>0</v>
      </c>
      <c r="T113" s="230">
        <f>S113*H113</f>
        <v>0</v>
      </c>
      <c r="AR113" s="231" t="s">
        <v>172</v>
      </c>
      <c r="AT113" s="231" t="s">
        <v>167</v>
      </c>
      <c r="AU113" s="231" t="s">
        <v>83</v>
      </c>
      <c r="AY113" s="18" t="s">
        <v>165</v>
      </c>
      <c r="BE113" s="232">
        <f>IF(N113="základní",J113,0)</f>
        <v>0</v>
      </c>
      <c r="BF113" s="232">
        <f>IF(N113="snížená",J113,0)</f>
        <v>0</v>
      </c>
      <c r="BG113" s="232">
        <f>IF(N113="zákl. přenesená",J113,0)</f>
        <v>0</v>
      </c>
      <c r="BH113" s="232">
        <f>IF(N113="sníž. přenesená",J113,0)</f>
        <v>0</v>
      </c>
      <c r="BI113" s="232">
        <f>IF(N113="nulová",J113,0)</f>
        <v>0</v>
      </c>
      <c r="BJ113" s="18" t="s">
        <v>83</v>
      </c>
      <c r="BK113" s="232">
        <f>ROUND(I113*H113,2)</f>
        <v>0</v>
      </c>
      <c r="BL113" s="18" t="s">
        <v>172</v>
      </c>
      <c r="BM113" s="231" t="s">
        <v>1962</v>
      </c>
    </row>
    <row r="114" s="1" customFormat="1">
      <c r="B114" s="39"/>
      <c r="C114" s="40"/>
      <c r="D114" s="233" t="s">
        <v>174</v>
      </c>
      <c r="E114" s="40"/>
      <c r="F114" s="234" t="s">
        <v>1439</v>
      </c>
      <c r="G114" s="40"/>
      <c r="H114" s="40"/>
      <c r="I114" s="146"/>
      <c r="J114" s="40"/>
      <c r="K114" s="40"/>
      <c r="L114" s="44"/>
      <c r="M114" s="235"/>
      <c r="N114" s="84"/>
      <c r="O114" s="84"/>
      <c r="P114" s="84"/>
      <c r="Q114" s="84"/>
      <c r="R114" s="84"/>
      <c r="S114" s="84"/>
      <c r="T114" s="85"/>
      <c r="AT114" s="18" t="s">
        <v>174</v>
      </c>
      <c r="AU114" s="18" t="s">
        <v>83</v>
      </c>
    </row>
    <row r="115" s="1" customFormat="1" ht="16.5" customHeight="1">
      <c r="B115" s="39"/>
      <c r="C115" s="220" t="s">
        <v>240</v>
      </c>
      <c r="D115" s="220" t="s">
        <v>167</v>
      </c>
      <c r="E115" s="221" t="s">
        <v>1441</v>
      </c>
      <c r="F115" s="222" t="s">
        <v>1442</v>
      </c>
      <c r="G115" s="223" t="s">
        <v>324</v>
      </c>
      <c r="H115" s="224">
        <v>21</v>
      </c>
      <c r="I115" s="225"/>
      <c r="J115" s="226">
        <f>ROUND(I115*H115,2)</f>
        <v>0</v>
      </c>
      <c r="K115" s="222" t="s">
        <v>367</v>
      </c>
      <c r="L115" s="44"/>
      <c r="M115" s="227" t="s">
        <v>19</v>
      </c>
      <c r="N115" s="228" t="s">
        <v>47</v>
      </c>
      <c r="O115" s="84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AR115" s="231" t="s">
        <v>172</v>
      </c>
      <c r="AT115" s="231" t="s">
        <v>167</v>
      </c>
      <c r="AU115" s="231" t="s">
        <v>83</v>
      </c>
      <c r="AY115" s="18" t="s">
        <v>165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18" t="s">
        <v>83</v>
      </c>
      <c r="BK115" s="232">
        <f>ROUND(I115*H115,2)</f>
        <v>0</v>
      </c>
      <c r="BL115" s="18" t="s">
        <v>172</v>
      </c>
      <c r="BM115" s="231" t="s">
        <v>1963</v>
      </c>
    </row>
    <row r="116" s="1" customFormat="1">
      <c r="B116" s="39"/>
      <c r="C116" s="40"/>
      <c r="D116" s="233" t="s">
        <v>174</v>
      </c>
      <c r="E116" s="40"/>
      <c r="F116" s="234" t="s">
        <v>1442</v>
      </c>
      <c r="G116" s="40"/>
      <c r="H116" s="40"/>
      <c r="I116" s="146"/>
      <c r="J116" s="40"/>
      <c r="K116" s="40"/>
      <c r="L116" s="44"/>
      <c r="M116" s="235"/>
      <c r="N116" s="84"/>
      <c r="O116" s="84"/>
      <c r="P116" s="84"/>
      <c r="Q116" s="84"/>
      <c r="R116" s="84"/>
      <c r="S116" s="84"/>
      <c r="T116" s="85"/>
      <c r="AT116" s="18" t="s">
        <v>174</v>
      </c>
      <c r="AU116" s="18" t="s">
        <v>83</v>
      </c>
    </row>
    <row r="117" s="13" customFormat="1">
      <c r="B117" s="246"/>
      <c r="C117" s="247"/>
      <c r="D117" s="233" t="s">
        <v>176</v>
      </c>
      <c r="E117" s="248" t="s">
        <v>19</v>
      </c>
      <c r="F117" s="249" t="s">
        <v>1964</v>
      </c>
      <c r="G117" s="247"/>
      <c r="H117" s="250">
        <v>21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AT117" s="256" t="s">
        <v>176</v>
      </c>
      <c r="AU117" s="256" t="s">
        <v>83</v>
      </c>
      <c r="AV117" s="13" t="s">
        <v>85</v>
      </c>
      <c r="AW117" s="13" t="s">
        <v>37</v>
      </c>
      <c r="AX117" s="13" t="s">
        <v>76</v>
      </c>
      <c r="AY117" s="256" t="s">
        <v>165</v>
      </c>
    </row>
    <row r="118" s="14" customFormat="1">
      <c r="B118" s="257"/>
      <c r="C118" s="258"/>
      <c r="D118" s="233" t="s">
        <v>176</v>
      </c>
      <c r="E118" s="259" t="s">
        <v>19</v>
      </c>
      <c r="F118" s="260" t="s">
        <v>181</v>
      </c>
      <c r="G118" s="258"/>
      <c r="H118" s="261">
        <v>21</v>
      </c>
      <c r="I118" s="262"/>
      <c r="J118" s="258"/>
      <c r="K118" s="258"/>
      <c r="L118" s="263"/>
      <c r="M118" s="264"/>
      <c r="N118" s="265"/>
      <c r="O118" s="265"/>
      <c r="P118" s="265"/>
      <c r="Q118" s="265"/>
      <c r="R118" s="265"/>
      <c r="S118" s="265"/>
      <c r="T118" s="266"/>
      <c r="AT118" s="267" t="s">
        <v>176</v>
      </c>
      <c r="AU118" s="267" t="s">
        <v>83</v>
      </c>
      <c r="AV118" s="14" t="s">
        <v>172</v>
      </c>
      <c r="AW118" s="14" t="s">
        <v>37</v>
      </c>
      <c r="AX118" s="14" t="s">
        <v>83</v>
      </c>
      <c r="AY118" s="267" t="s">
        <v>165</v>
      </c>
    </row>
    <row r="119" s="1" customFormat="1" ht="16.5" customHeight="1">
      <c r="B119" s="39"/>
      <c r="C119" s="220" t="s">
        <v>247</v>
      </c>
      <c r="D119" s="220" t="s">
        <v>167</v>
      </c>
      <c r="E119" s="221" t="s">
        <v>1445</v>
      </c>
      <c r="F119" s="222" t="s">
        <v>1446</v>
      </c>
      <c r="G119" s="223" t="s">
        <v>324</v>
      </c>
      <c r="H119" s="224">
        <v>17</v>
      </c>
      <c r="I119" s="225"/>
      <c r="J119" s="226">
        <f>ROUND(I119*H119,2)</f>
        <v>0</v>
      </c>
      <c r="K119" s="222" t="s">
        <v>367</v>
      </c>
      <c r="L119" s="44"/>
      <c r="M119" s="227" t="s">
        <v>19</v>
      </c>
      <c r="N119" s="228" t="s">
        <v>47</v>
      </c>
      <c r="O119" s="84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AR119" s="231" t="s">
        <v>172</v>
      </c>
      <c r="AT119" s="231" t="s">
        <v>167</v>
      </c>
      <c r="AU119" s="231" t="s">
        <v>83</v>
      </c>
      <c r="AY119" s="18" t="s">
        <v>165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8" t="s">
        <v>83</v>
      </c>
      <c r="BK119" s="232">
        <f>ROUND(I119*H119,2)</f>
        <v>0</v>
      </c>
      <c r="BL119" s="18" t="s">
        <v>172</v>
      </c>
      <c r="BM119" s="231" t="s">
        <v>1965</v>
      </c>
    </row>
    <row r="120" s="1" customFormat="1">
      <c r="B120" s="39"/>
      <c r="C120" s="40"/>
      <c r="D120" s="233" t="s">
        <v>174</v>
      </c>
      <c r="E120" s="40"/>
      <c r="F120" s="234" t="s">
        <v>1446</v>
      </c>
      <c r="G120" s="40"/>
      <c r="H120" s="40"/>
      <c r="I120" s="146"/>
      <c r="J120" s="40"/>
      <c r="K120" s="40"/>
      <c r="L120" s="44"/>
      <c r="M120" s="235"/>
      <c r="N120" s="84"/>
      <c r="O120" s="84"/>
      <c r="P120" s="84"/>
      <c r="Q120" s="84"/>
      <c r="R120" s="84"/>
      <c r="S120" s="84"/>
      <c r="T120" s="85"/>
      <c r="AT120" s="18" t="s">
        <v>174</v>
      </c>
      <c r="AU120" s="18" t="s">
        <v>83</v>
      </c>
    </row>
    <row r="121" s="13" customFormat="1">
      <c r="B121" s="246"/>
      <c r="C121" s="247"/>
      <c r="D121" s="233" t="s">
        <v>176</v>
      </c>
      <c r="E121" s="248" t="s">
        <v>19</v>
      </c>
      <c r="F121" s="249" t="s">
        <v>1957</v>
      </c>
      <c r="G121" s="247"/>
      <c r="H121" s="250">
        <v>17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AT121" s="256" t="s">
        <v>176</v>
      </c>
      <c r="AU121" s="256" t="s">
        <v>83</v>
      </c>
      <c r="AV121" s="13" t="s">
        <v>85</v>
      </c>
      <c r="AW121" s="13" t="s">
        <v>37</v>
      </c>
      <c r="AX121" s="13" t="s">
        <v>76</v>
      </c>
      <c r="AY121" s="256" t="s">
        <v>165</v>
      </c>
    </row>
    <row r="122" s="14" customFormat="1">
      <c r="B122" s="257"/>
      <c r="C122" s="258"/>
      <c r="D122" s="233" t="s">
        <v>176</v>
      </c>
      <c r="E122" s="259" t="s">
        <v>19</v>
      </c>
      <c r="F122" s="260" t="s">
        <v>181</v>
      </c>
      <c r="G122" s="258"/>
      <c r="H122" s="261">
        <v>17</v>
      </c>
      <c r="I122" s="262"/>
      <c r="J122" s="258"/>
      <c r="K122" s="258"/>
      <c r="L122" s="263"/>
      <c r="M122" s="264"/>
      <c r="N122" s="265"/>
      <c r="O122" s="265"/>
      <c r="P122" s="265"/>
      <c r="Q122" s="265"/>
      <c r="R122" s="265"/>
      <c r="S122" s="265"/>
      <c r="T122" s="266"/>
      <c r="AT122" s="267" t="s">
        <v>176</v>
      </c>
      <c r="AU122" s="267" t="s">
        <v>83</v>
      </c>
      <c r="AV122" s="14" t="s">
        <v>172</v>
      </c>
      <c r="AW122" s="14" t="s">
        <v>37</v>
      </c>
      <c r="AX122" s="14" t="s">
        <v>83</v>
      </c>
      <c r="AY122" s="267" t="s">
        <v>165</v>
      </c>
    </row>
    <row r="123" s="1" customFormat="1" ht="16.5" customHeight="1">
      <c r="B123" s="39"/>
      <c r="C123" s="220" t="s">
        <v>254</v>
      </c>
      <c r="D123" s="220" t="s">
        <v>167</v>
      </c>
      <c r="E123" s="221" t="s">
        <v>1449</v>
      </c>
      <c r="F123" s="222" t="s">
        <v>1450</v>
      </c>
      <c r="G123" s="223" t="s">
        <v>324</v>
      </c>
      <c r="H123" s="224">
        <v>1</v>
      </c>
      <c r="I123" s="225"/>
      <c r="J123" s="226">
        <f>ROUND(I123*H123,2)</f>
        <v>0</v>
      </c>
      <c r="K123" s="222" t="s">
        <v>367</v>
      </c>
      <c r="L123" s="44"/>
      <c r="M123" s="227" t="s">
        <v>19</v>
      </c>
      <c r="N123" s="228" t="s">
        <v>47</v>
      </c>
      <c r="O123" s="84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AR123" s="231" t="s">
        <v>172</v>
      </c>
      <c r="AT123" s="231" t="s">
        <v>167</v>
      </c>
      <c r="AU123" s="231" t="s">
        <v>83</v>
      </c>
      <c r="AY123" s="18" t="s">
        <v>165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8" t="s">
        <v>83</v>
      </c>
      <c r="BK123" s="232">
        <f>ROUND(I123*H123,2)</f>
        <v>0</v>
      </c>
      <c r="BL123" s="18" t="s">
        <v>172</v>
      </c>
      <c r="BM123" s="231" t="s">
        <v>1966</v>
      </c>
    </row>
    <row r="124" s="1" customFormat="1">
      <c r="B124" s="39"/>
      <c r="C124" s="40"/>
      <c r="D124" s="233" t="s">
        <v>174</v>
      </c>
      <c r="E124" s="40"/>
      <c r="F124" s="234" t="s">
        <v>1450</v>
      </c>
      <c r="G124" s="40"/>
      <c r="H124" s="40"/>
      <c r="I124" s="146"/>
      <c r="J124" s="40"/>
      <c r="K124" s="40"/>
      <c r="L124" s="44"/>
      <c r="M124" s="235"/>
      <c r="N124" s="84"/>
      <c r="O124" s="84"/>
      <c r="P124" s="84"/>
      <c r="Q124" s="84"/>
      <c r="R124" s="84"/>
      <c r="S124" s="84"/>
      <c r="T124" s="85"/>
      <c r="AT124" s="18" t="s">
        <v>174</v>
      </c>
      <c r="AU124" s="18" t="s">
        <v>83</v>
      </c>
    </row>
    <row r="125" s="1" customFormat="1" ht="16.5" customHeight="1">
      <c r="B125" s="39"/>
      <c r="C125" s="220" t="s">
        <v>261</v>
      </c>
      <c r="D125" s="220" t="s">
        <v>167</v>
      </c>
      <c r="E125" s="221" t="s">
        <v>1452</v>
      </c>
      <c r="F125" s="222" t="s">
        <v>1453</v>
      </c>
      <c r="G125" s="223" t="s">
        <v>324</v>
      </c>
      <c r="H125" s="224">
        <v>7</v>
      </c>
      <c r="I125" s="225"/>
      <c r="J125" s="226">
        <f>ROUND(I125*H125,2)</f>
        <v>0</v>
      </c>
      <c r="K125" s="222" t="s">
        <v>367</v>
      </c>
      <c r="L125" s="44"/>
      <c r="M125" s="227" t="s">
        <v>19</v>
      </c>
      <c r="N125" s="228" t="s">
        <v>47</v>
      </c>
      <c r="O125" s="84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AR125" s="231" t="s">
        <v>172</v>
      </c>
      <c r="AT125" s="231" t="s">
        <v>167</v>
      </c>
      <c r="AU125" s="231" t="s">
        <v>83</v>
      </c>
      <c r="AY125" s="18" t="s">
        <v>165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83</v>
      </c>
      <c r="BK125" s="232">
        <f>ROUND(I125*H125,2)</f>
        <v>0</v>
      </c>
      <c r="BL125" s="18" t="s">
        <v>172</v>
      </c>
      <c r="BM125" s="231" t="s">
        <v>1967</v>
      </c>
    </row>
    <row r="126" s="1" customFormat="1">
      <c r="B126" s="39"/>
      <c r="C126" s="40"/>
      <c r="D126" s="233" t="s">
        <v>174</v>
      </c>
      <c r="E126" s="40"/>
      <c r="F126" s="234" t="s">
        <v>1453</v>
      </c>
      <c r="G126" s="40"/>
      <c r="H126" s="40"/>
      <c r="I126" s="146"/>
      <c r="J126" s="40"/>
      <c r="K126" s="40"/>
      <c r="L126" s="44"/>
      <c r="M126" s="235"/>
      <c r="N126" s="84"/>
      <c r="O126" s="84"/>
      <c r="P126" s="84"/>
      <c r="Q126" s="84"/>
      <c r="R126" s="84"/>
      <c r="S126" s="84"/>
      <c r="T126" s="85"/>
      <c r="AT126" s="18" t="s">
        <v>174</v>
      </c>
      <c r="AU126" s="18" t="s">
        <v>83</v>
      </c>
    </row>
    <row r="127" s="13" customFormat="1">
      <c r="B127" s="246"/>
      <c r="C127" s="247"/>
      <c r="D127" s="233" t="s">
        <v>176</v>
      </c>
      <c r="E127" s="248" t="s">
        <v>19</v>
      </c>
      <c r="F127" s="249" t="s">
        <v>1968</v>
      </c>
      <c r="G127" s="247"/>
      <c r="H127" s="250">
        <v>7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AT127" s="256" t="s">
        <v>176</v>
      </c>
      <c r="AU127" s="256" t="s">
        <v>83</v>
      </c>
      <c r="AV127" s="13" t="s">
        <v>85</v>
      </c>
      <c r="AW127" s="13" t="s">
        <v>37</v>
      </c>
      <c r="AX127" s="13" t="s">
        <v>76</v>
      </c>
      <c r="AY127" s="256" t="s">
        <v>165</v>
      </c>
    </row>
    <row r="128" s="14" customFormat="1">
      <c r="B128" s="257"/>
      <c r="C128" s="258"/>
      <c r="D128" s="233" t="s">
        <v>176</v>
      </c>
      <c r="E128" s="259" t="s">
        <v>19</v>
      </c>
      <c r="F128" s="260" t="s">
        <v>181</v>
      </c>
      <c r="G128" s="258"/>
      <c r="H128" s="261">
        <v>7</v>
      </c>
      <c r="I128" s="262"/>
      <c r="J128" s="258"/>
      <c r="K128" s="258"/>
      <c r="L128" s="263"/>
      <c r="M128" s="264"/>
      <c r="N128" s="265"/>
      <c r="O128" s="265"/>
      <c r="P128" s="265"/>
      <c r="Q128" s="265"/>
      <c r="R128" s="265"/>
      <c r="S128" s="265"/>
      <c r="T128" s="266"/>
      <c r="AT128" s="267" t="s">
        <v>176</v>
      </c>
      <c r="AU128" s="267" t="s">
        <v>83</v>
      </c>
      <c r="AV128" s="14" t="s">
        <v>172</v>
      </c>
      <c r="AW128" s="14" t="s">
        <v>37</v>
      </c>
      <c r="AX128" s="14" t="s">
        <v>83</v>
      </c>
      <c r="AY128" s="267" t="s">
        <v>165</v>
      </c>
    </row>
    <row r="129" s="1" customFormat="1" ht="16.5" customHeight="1">
      <c r="B129" s="39"/>
      <c r="C129" s="220" t="s">
        <v>267</v>
      </c>
      <c r="D129" s="220" t="s">
        <v>167</v>
      </c>
      <c r="E129" s="221" t="s">
        <v>1455</v>
      </c>
      <c r="F129" s="222" t="s">
        <v>1456</v>
      </c>
      <c r="G129" s="223" t="s">
        <v>324</v>
      </c>
      <c r="H129" s="224">
        <v>7</v>
      </c>
      <c r="I129" s="225"/>
      <c r="J129" s="226">
        <f>ROUND(I129*H129,2)</f>
        <v>0</v>
      </c>
      <c r="K129" s="222" t="s">
        <v>367</v>
      </c>
      <c r="L129" s="44"/>
      <c r="M129" s="227" t="s">
        <v>19</v>
      </c>
      <c r="N129" s="228" t="s">
        <v>47</v>
      </c>
      <c r="O129" s="84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AR129" s="231" t="s">
        <v>172</v>
      </c>
      <c r="AT129" s="231" t="s">
        <v>167</v>
      </c>
      <c r="AU129" s="231" t="s">
        <v>83</v>
      </c>
      <c r="AY129" s="18" t="s">
        <v>165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83</v>
      </c>
      <c r="BK129" s="232">
        <f>ROUND(I129*H129,2)</f>
        <v>0</v>
      </c>
      <c r="BL129" s="18" t="s">
        <v>172</v>
      </c>
      <c r="BM129" s="231" t="s">
        <v>1969</v>
      </c>
    </row>
    <row r="130" s="1" customFormat="1">
      <c r="B130" s="39"/>
      <c r="C130" s="40"/>
      <c r="D130" s="233" t="s">
        <v>174</v>
      </c>
      <c r="E130" s="40"/>
      <c r="F130" s="234" t="s">
        <v>1456</v>
      </c>
      <c r="G130" s="40"/>
      <c r="H130" s="40"/>
      <c r="I130" s="146"/>
      <c r="J130" s="40"/>
      <c r="K130" s="40"/>
      <c r="L130" s="44"/>
      <c r="M130" s="235"/>
      <c r="N130" s="84"/>
      <c r="O130" s="84"/>
      <c r="P130" s="84"/>
      <c r="Q130" s="84"/>
      <c r="R130" s="84"/>
      <c r="S130" s="84"/>
      <c r="T130" s="85"/>
      <c r="AT130" s="18" t="s">
        <v>174</v>
      </c>
      <c r="AU130" s="18" t="s">
        <v>83</v>
      </c>
    </row>
    <row r="131" s="13" customFormat="1">
      <c r="B131" s="246"/>
      <c r="C131" s="247"/>
      <c r="D131" s="233" t="s">
        <v>176</v>
      </c>
      <c r="E131" s="248" t="s">
        <v>19</v>
      </c>
      <c r="F131" s="249" t="s">
        <v>1968</v>
      </c>
      <c r="G131" s="247"/>
      <c r="H131" s="250">
        <v>7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AT131" s="256" t="s">
        <v>176</v>
      </c>
      <c r="AU131" s="256" t="s">
        <v>83</v>
      </c>
      <c r="AV131" s="13" t="s">
        <v>85</v>
      </c>
      <c r="AW131" s="13" t="s">
        <v>37</v>
      </c>
      <c r="AX131" s="13" t="s">
        <v>76</v>
      </c>
      <c r="AY131" s="256" t="s">
        <v>165</v>
      </c>
    </row>
    <row r="132" s="14" customFormat="1">
      <c r="B132" s="257"/>
      <c r="C132" s="258"/>
      <c r="D132" s="233" t="s">
        <v>176</v>
      </c>
      <c r="E132" s="259" t="s">
        <v>19</v>
      </c>
      <c r="F132" s="260" t="s">
        <v>181</v>
      </c>
      <c r="G132" s="258"/>
      <c r="H132" s="261">
        <v>7</v>
      </c>
      <c r="I132" s="262"/>
      <c r="J132" s="258"/>
      <c r="K132" s="258"/>
      <c r="L132" s="263"/>
      <c r="M132" s="264"/>
      <c r="N132" s="265"/>
      <c r="O132" s="265"/>
      <c r="P132" s="265"/>
      <c r="Q132" s="265"/>
      <c r="R132" s="265"/>
      <c r="S132" s="265"/>
      <c r="T132" s="266"/>
      <c r="AT132" s="267" t="s">
        <v>176</v>
      </c>
      <c r="AU132" s="267" t="s">
        <v>83</v>
      </c>
      <c r="AV132" s="14" t="s">
        <v>172</v>
      </c>
      <c r="AW132" s="14" t="s">
        <v>37</v>
      </c>
      <c r="AX132" s="14" t="s">
        <v>83</v>
      </c>
      <c r="AY132" s="267" t="s">
        <v>165</v>
      </c>
    </row>
    <row r="133" s="1" customFormat="1" ht="16.5" customHeight="1">
      <c r="B133" s="39"/>
      <c r="C133" s="220" t="s">
        <v>8</v>
      </c>
      <c r="D133" s="220" t="s">
        <v>167</v>
      </c>
      <c r="E133" s="221" t="s">
        <v>1458</v>
      </c>
      <c r="F133" s="222" t="s">
        <v>1459</v>
      </c>
      <c r="G133" s="223" t="s">
        <v>324</v>
      </c>
      <c r="H133" s="224">
        <v>1</v>
      </c>
      <c r="I133" s="225"/>
      <c r="J133" s="226">
        <f>ROUND(I133*H133,2)</f>
        <v>0</v>
      </c>
      <c r="K133" s="222" t="s">
        <v>367</v>
      </c>
      <c r="L133" s="44"/>
      <c r="M133" s="227" t="s">
        <v>19</v>
      </c>
      <c r="N133" s="228" t="s">
        <v>47</v>
      </c>
      <c r="O133" s="84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AR133" s="231" t="s">
        <v>172</v>
      </c>
      <c r="AT133" s="231" t="s">
        <v>167</v>
      </c>
      <c r="AU133" s="231" t="s">
        <v>83</v>
      </c>
      <c r="AY133" s="18" t="s">
        <v>165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83</v>
      </c>
      <c r="BK133" s="232">
        <f>ROUND(I133*H133,2)</f>
        <v>0</v>
      </c>
      <c r="BL133" s="18" t="s">
        <v>172</v>
      </c>
      <c r="BM133" s="231" t="s">
        <v>1970</v>
      </c>
    </row>
    <row r="134" s="1" customFormat="1">
      <c r="B134" s="39"/>
      <c r="C134" s="40"/>
      <c r="D134" s="233" t="s">
        <v>174</v>
      </c>
      <c r="E134" s="40"/>
      <c r="F134" s="234" t="s">
        <v>1459</v>
      </c>
      <c r="G134" s="40"/>
      <c r="H134" s="40"/>
      <c r="I134" s="146"/>
      <c r="J134" s="40"/>
      <c r="K134" s="40"/>
      <c r="L134" s="44"/>
      <c r="M134" s="235"/>
      <c r="N134" s="84"/>
      <c r="O134" s="84"/>
      <c r="P134" s="84"/>
      <c r="Q134" s="84"/>
      <c r="R134" s="84"/>
      <c r="S134" s="84"/>
      <c r="T134" s="85"/>
      <c r="AT134" s="18" t="s">
        <v>174</v>
      </c>
      <c r="AU134" s="18" t="s">
        <v>83</v>
      </c>
    </row>
    <row r="135" s="1" customFormat="1" ht="16.5" customHeight="1">
      <c r="B135" s="39"/>
      <c r="C135" s="220" t="s">
        <v>178</v>
      </c>
      <c r="D135" s="220" t="s">
        <v>167</v>
      </c>
      <c r="E135" s="221" t="s">
        <v>1461</v>
      </c>
      <c r="F135" s="222" t="s">
        <v>1462</v>
      </c>
      <c r="G135" s="223" t="s">
        <v>324</v>
      </c>
      <c r="H135" s="224">
        <v>6</v>
      </c>
      <c r="I135" s="225"/>
      <c r="J135" s="226">
        <f>ROUND(I135*H135,2)</f>
        <v>0</v>
      </c>
      <c r="K135" s="222" t="s">
        <v>367</v>
      </c>
      <c r="L135" s="44"/>
      <c r="M135" s="227" t="s">
        <v>19</v>
      </c>
      <c r="N135" s="228" t="s">
        <v>47</v>
      </c>
      <c r="O135" s="84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AR135" s="231" t="s">
        <v>172</v>
      </c>
      <c r="AT135" s="231" t="s">
        <v>167</v>
      </c>
      <c r="AU135" s="231" t="s">
        <v>83</v>
      </c>
      <c r="AY135" s="18" t="s">
        <v>165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83</v>
      </c>
      <c r="BK135" s="232">
        <f>ROUND(I135*H135,2)</f>
        <v>0</v>
      </c>
      <c r="BL135" s="18" t="s">
        <v>172</v>
      </c>
      <c r="BM135" s="231" t="s">
        <v>1971</v>
      </c>
    </row>
    <row r="136" s="1" customFormat="1">
      <c r="B136" s="39"/>
      <c r="C136" s="40"/>
      <c r="D136" s="233" t="s">
        <v>174</v>
      </c>
      <c r="E136" s="40"/>
      <c r="F136" s="234" t="s">
        <v>1462</v>
      </c>
      <c r="G136" s="40"/>
      <c r="H136" s="40"/>
      <c r="I136" s="146"/>
      <c r="J136" s="40"/>
      <c r="K136" s="40"/>
      <c r="L136" s="44"/>
      <c r="M136" s="235"/>
      <c r="N136" s="84"/>
      <c r="O136" s="84"/>
      <c r="P136" s="84"/>
      <c r="Q136" s="84"/>
      <c r="R136" s="84"/>
      <c r="S136" s="84"/>
      <c r="T136" s="85"/>
      <c r="AT136" s="18" t="s">
        <v>174</v>
      </c>
      <c r="AU136" s="18" t="s">
        <v>83</v>
      </c>
    </row>
    <row r="137" s="13" customFormat="1">
      <c r="B137" s="246"/>
      <c r="C137" s="247"/>
      <c r="D137" s="233" t="s">
        <v>176</v>
      </c>
      <c r="E137" s="248" t="s">
        <v>19</v>
      </c>
      <c r="F137" s="249" t="s">
        <v>1972</v>
      </c>
      <c r="G137" s="247"/>
      <c r="H137" s="250">
        <v>6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AT137" s="256" t="s">
        <v>176</v>
      </c>
      <c r="AU137" s="256" t="s">
        <v>83</v>
      </c>
      <c r="AV137" s="13" t="s">
        <v>85</v>
      </c>
      <c r="AW137" s="13" t="s">
        <v>37</v>
      </c>
      <c r="AX137" s="13" t="s">
        <v>76</v>
      </c>
      <c r="AY137" s="256" t="s">
        <v>165</v>
      </c>
    </row>
    <row r="138" s="14" customFormat="1">
      <c r="B138" s="257"/>
      <c r="C138" s="258"/>
      <c r="D138" s="233" t="s">
        <v>176</v>
      </c>
      <c r="E138" s="259" t="s">
        <v>19</v>
      </c>
      <c r="F138" s="260" t="s">
        <v>181</v>
      </c>
      <c r="G138" s="258"/>
      <c r="H138" s="261">
        <v>6</v>
      </c>
      <c r="I138" s="262"/>
      <c r="J138" s="258"/>
      <c r="K138" s="258"/>
      <c r="L138" s="263"/>
      <c r="M138" s="264"/>
      <c r="N138" s="265"/>
      <c r="O138" s="265"/>
      <c r="P138" s="265"/>
      <c r="Q138" s="265"/>
      <c r="R138" s="265"/>
      <c r="S138" s="265"/>
      <c r="T138" s="266"/>
      <c r="AT138" s="267" t="s">
        <v>176</v>
      </c>
      <c r="AU138" s="267" t="s">
        <v>83</v>
      </c>
      <c r="AV138" s="14" t="s">
        <v>172</v>
      </c>
      <c r="AW138" s="14" t="s">
        <v>37</v>
      </c>
      <c r="AX138" s="14" t="s">
        <v>83</v>
      </c>
      <c r="AY138" s="267" t="s">
        <v>165</v>
      </c>
    </row>
    <row r="139" s="1" customFormat="1" ht="16.5" customHeight="1">
      <c r="B139" s="39"/>
      <c r="C139" s="220" t="s">
        <v>287</v>
      </c>
      <c r="D139" s="220" t="s">
        <v>167</v>
      </c>
      <c r="E139" s="221" t="s">
        <v>1465</v>
      </c>
      <c r="F139" s="222" t="s">
        <v>1466</v>
      </c>
      <c r="G139" s="223" t="s">
        <v>324</v>
      </c>
      <c r="H139" s="224">
        <v>7</v>
      </c>
      <c r="I139" s="225"/>
      <c r="J139" s="226">
        <f>ROUND(I139*H139,2)</f>
        <v>0</v>
      </c>
      <c r="K139" s="222" t="s">
        <v>367</v>
      </c>
      <c r="L139" s="44"/>
      <c r="M139" s="227" t="s">
        <v>19</v>
      </c>
      <c r="N139" s="228" t="s">
        <v>47</v>
      </c>
      <c r="O139" s="84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AR139" s="231" t="s">
        <v>172</v>
      </c>
      <c r="AT139" s="231" t="s">
        <v>167</v>
      </c>
      <c r="AU139" s="231" t="s">
        <v>83</v>
      </c>
      <c r="AY139" s="18" t="s">
        <v>165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83</v>
      </c>
      <c r="BK139" s="232">
        <f>ROUND(I139*H139,2)</f>
        <v>0</v>
      </c>
      <c r="BL139" s="18" t="s">
        <v>172</v>
      </c>
      <c r="BM139" s="231" t="s">
        <v>1973</v>
      </c>
    </row>
    <row r="140" s="1" customFormat="1">
      <c r="B140" s="39"/>
      <c r="C140" s="40"/>
      <c r="D140" s="233" t="s">
        <v>174</v>
      </c>
      <c r="E140" s="40"/>
      <c r="F140" s="234" t="s">
        <v>1466</v>
      </c>
      <c r="G140" s="40"/>
      <c r="H140" s="40"/>
      <c r="I140" s="146"/>
      <c r="J140" s="40"/>
      <c r="K140" s="40"/>
      <c r="L140" s="44"/>
      <c r="M140" s="235"/>
      <c r="N140" s="84"/>
      <c r="O140" s="84"/>
      <c r="P140" s="84"/>
      <c r="Q140" s="84"/>
      <c r="R140" s="84"/>
      <c r="S140" s="84"/>
      <c r="T140" s="85"/>
      <c r="AT140" s="18" t="s">
        <v>174</v>
      </c>
      <c r="AU140" s="18" t="s">
        <v>83</v>
      </c>
    </row>
    <row r="141" s="13" customFormat="1">
      <c r="B141" s="246"/>
      <c r="C141" s="247"/>
      <c r="D141" s="233" t="s">
        <v>176</v>
      </c>
      <c r="E141" s="248" t="s">
        <v>19</v>
      </c>
      <c r="F141" s="249" t="s">
        <v>1968</v>
      </c>
      <c r="G141" s="247"/>
      <c r="H141" s="250">
        <v>7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AT141" s="256" t="s">
        <v>176</v>
      </c>
      <c r="AU141" s="256" t="s">
        <v>83</v>
      </c>
      <c r="AV141" s="13" t="s">
        <v>85</v>
      </c>
      <c r="AW141" s="13" t="s">
        <v>37</v>
      </c>
      <c r="AX141" s="13" t="s">
        <v>76</v>
      </c>
      <c r="AY141" s="256" t="s">
        <v>165</v>
      </c>
    </row>
    <row r="142" s="14" customFormat="1">
      <c r="B142" s="257"/>
      <c r="C142" s="258"/>
      <c r="D142" s="233" t="s">
        <v>176</v>
      </c>
      <c r="E142" s="259" t="s">
        <v>19</v>
      </c>
      <c r="F142" s="260" t="s">
        <v>181</v>
      </c>
      <c r="G142" s="258"/>
      <c r="H142" s="261">
        <v>7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AT142" s="267" t="s">
        <v>176</v>
      </c>
      <c r="AU142" s="267" t="s">
        <v>83</v>
      </c>
      <c r="AV142" s="14" t="s">
        <v>172</v>
      </c>
      <c r="AW142" s="14" t="s">
        <v>37</v>
      </c>
      <c r="AX142" s="14" t="s">
        <v>83</v>
      </c>
      <c r="AY142" s="267" t="s">
        <v>165</v>
      </c>
    </row>
    <row r="143" s="1" customFormat="1" ht="16.5" customHeight="1">
      <c r="B143" s="39"/>
      <c r="C143" s="220" t="s">
        <v>294</v>
      </c>
      <c r="D143" s="220" t="s">
        <v>167</v>
      </c>
      <c r="E143" s="221" t="s">
        <v>1468</v>
      </c>
      <c r="F143" s="222" t="s">
        <v>1469</v>
      </c>
      <c r="G143" s="223" t="s">
        <v>324</v>
      </c>
      <c r="H143" s="224">
        <v>7</v>
      </c>
      <c r="I143" s="225"/>
      <c r="J143" s="226">
        <f>ROUND(I143*H143,2)</f>
        <v>0</v>
      </c>
      <c r="K143" s="222" t="s">
        <v>367</v>
      </c>
      <c r="L143" s="44"/>
      <c r="M143" s="227" t="s">
        <v>19</v>
      </c>
      <c r="N143" s="228" t="s">
        <v>47</v>
      </c>
      <c r="O143" s="84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AR143" s="231" t="s">
        <v>172</v>
      </c>
      <c r="AT143" s="231" t="s">
        <v>167</v>
      </c>
      <c r="AU143" s="231" t="s">
        <v>83</v>
      </c>
      <c r="AY143" s="18" t="s">
        <v>165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83</v>
      </c>
      <c r="BK143" s="232">
        <f>ROUND(I143*H143,2)</f>
        <v>0</v>
      </c>
      <c r="BL143" s="18" t="s">
        <v>172</v>
      </c>
      <c r="BM143" s="231" t="s">
        <v>1974</v>
      </c>
    </row>
    <row r="144" s="1" customFormat="1">
      <c r="B144" s="39"/>
      <c r="C144" s="40"/>
      <c r="D144" s="233" t="s">
        <v>174</v>
      </c>
      <c r="E144" s="40"/>
      <c r="F144" s="234" t="s">
        <v>1469</v>
      </c>
      <c r="G144" s="40"/>
      <c r="H144" s="40"/>
      <c r="I144" s="146"/>
      <c r="J144" s="40"/>
      <c r="K144" s="40"/>
      <c r="L144" s="44"/>
      <c r="M144" s="235"/>
      <c r="N144" s="84"/>
      <c r="O144" s="84"/>
      <c r="P144" s="84"/>
      <c r="Q144" s="84"/>
      <c r="R144" s="84"/>
      <c r="S144" s="84"/>
      <c r="T144" s="85"/>
      <c r="AT144" s="18" t="s">
        <v>174</v>
      </c>
      <c r="AU144" s="18" t="s">
        <v>83</v>
      </c>
    </row>
    <row r="145" s="13" customFormat="1">
      <c r="B145" s="246"/>
      <c r="C145" s="247"/>
      <c r="D145" s="233" t="s">
        <v>176</v>
      </c>
      <c r="E145" s="248" t="s">
        <v>19</v>
      </c>
      <c r="F145" s="249" t="s">
        <v>1968</v>
      </c>
      <c r="G145" s="247"/>
      <c r="H145" s="250">
        <v>7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AT145" s="256" t="s">
        <v>176</v>
      </c>
      <c r="AU145" s="256" t="s">
        <v>83</v>
      </c>
      <c r="AV145" s="13" t="s">
        <v>85</v>
      </c>
      <c r="AW145" s="13" t="s">
        <v>37</v>
      </c>
      <c r="AX145" s="13" t="s">
        <v>76</v>
      </c>
      <c r="AY145" s="256" t="s">
        <v>165</v>
      </c>
    </row>
    <row r="146" s="14" customFormat="1">
      <c r="B146" s="257"/>
      <c r="C146" s="258"/>
      <c r="D146" s="233" t="s">
        <v>176</v>
      </c>
      <c r="E146" s="259" t="s">
        <v>19</v>
      </c>
      <c r="F146" s="260" t="s">
        <v>181</v>
      </c>
      <c r="G146" s="258"/>
      <c r="H146" s="261">
        <v>7</v>
      </c>
      <c r="I146" s="262"/>
      <c r="J146" s="258"/>
      <c r="K146" s="258"/>
      <c r="L146" s="263"/>
      <c r="M146" s="264"/>
      <c r="N146" s="265"/>
      <c r="O146" s="265"/>
      <c r="P146" s="265"/>
      <c r="Q146" s="265"/>
      <c r="R146" s="265"/>
      <c r="S146" s="265"/>
      <c r="T146" s="266"/>
      <c r="AT146" s="267" t="s">
        <v>176</v>
      </c>
      <c r="AU146" s="267" t="s">
        <v>83</v>
      </c>
      <c r="AV146" s="14" t="s">
        <v>172</v>
      </c>
      <c r="AW146" s="14" t="s">
        <v>37</v>
      </c>
      <c r="AX146" s="14" t="s">
        <v>83</v>
      </c>
      <c r="AY146" s="267" t="s">
        <v>165</v>
      </c>
    </row>
    <row r="147" s="1" customFormat="1" ht="16.5" customHeight="1">
      <c r="B147" s="39"/>
      <c r="C147" s="220" t="s">
        <v>300</v>
      </c>
      <c r="D147" s="220" t="s">
        <v>167</v>
      </c>
      <c r="E147" s="221" t="s">
        <v>1471</v>
      </c>
      <c r="F147" s="222" t="s">
        <v>1472</v>
      </c>
      <c r="G147" s="223" t="s">
        <v>197</v>
      </c>
      <c r="H147" s="224">
        <v>4.2000000000000002</v>
      </c>
      <c r="I147" s="225"/>
      <c r="J147" s="226">
        <f>ROUND(I147*H147,2)</f>
        <v>0</v>
      </c>
      <c r="K147" s="222" t="s">
        <v>367</v>
      </c>
      <c r="L147" s="44"/>
      <c r="M147" s="227" t="s">
        <v>19</v>
      </c>
      <c r="N147" s="228" t="s">
        <v>47</v>
      </c>
      <c r="O147" s="84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AR147" s="231" t="s">
        <v>172</v>
      </c>
      <c r="AT147" s="231" t="s">
        <v>167</v>
      </c>
      <c r="AU147" s="231" t="s">
        <v>83</v>
      </c>
      <c r="AY147" s="18" t="s">
        <v>165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83</v>
      </c>
      <c r="BK147" s="232">
        <f>ROUND(I147*H147,2)</f>
        <v>0</v>
      </c>
      <c r="BL147" s="18" t="s">
        <v>172</v>
      </c>
      <c r="BM147" s="231" t="s">
        <v>1975</v>
      </c>
    </row>
    <row r="148" s="1" customFormat="1">
      <c r="B148" s="39"/>
      <c r="C148" s="40"/>
      <c r="D148" s="233" t="s">
        <v>174</v>
      </c>
      <c r="E148" s="40"/>
      <c r="F148" s="234" t="s">
        <v>1472</v>
      </c>
      <c r="G148" s="40"/>
      <c r="H148" s="40"/>
      <c r="I148" s="146"/>
      <c r="J148" s="40"/>
      <c r="K148" s="40"/>
      <c r="L148" s="44"/>
      <c r="M148" s="235"/>
      <c r="N148" s="84"/>
      <c r="O148" s="84"/>
      <c r="P148" s="84"/>
      <c r="Q148" s="84"/>
      <c r="R148" s="84"/>
      <c r="S148" s="84"/>
      <c r="T148" s="85"/>
      <c r="AT148" s="18" t="s">
        <v>174</v>
      </c>
      <c r="AU148" s="18" t="s">
        <v>83</v>
      </c>
    </row>
    <row r="149" s="13" customFormat="1">
      <c r="B149" s="246"/>
      <c r="C149" s="247"/>
      <c r="D149" s="233" t="s">
        <v>176</v>
      </c>
      <c r="E149" s="248" t="s">
        <v>19</v>
      </c>
      <c r="F149" s="249" t="s">
        <v>1976</v>
      </c>
      <c r="G149" s="247"/>
      <c r="H149" s="250">
        <v>4.2000000000000002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AT149" s="256" t="s">
        <v>176</v>
      </c>
      <c r="AU149" s="256" t="s">
        <v>83</v>
      </c>
      <c r="AV149" s="13" t="s">
        <v>85</v>
      </c>
      <c r="AW149" s="13" t="s">
        <v>37</v>
      </c>
      <c r="AX149" s="13" t="s">
        <v>76</v>
      </c>
      <c r="AY149" s="256" t="s">
        <v>165</v>
      </c>
    </row>
    <row r="150" s="14" customFormat="1">
      <c r="B150" s="257"/>
      <c r="C150" s="258"/>
      <c r="D150" s="233" t="s">
        <v>176</v>
      </c>
      <c r="E150" s="259" t="s">
        <v>19</v>
      </c>
      <c r="F150" s="260" t="s">
        <v>181</v>
      </c>
      <c r="G150" s="258"/>
      <c r="H150" s="261">
        <v>4.2000000000000002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AT150" s="267" t="s">
        <v>176</v>
      </c>
      <c r="AU150" s="267" t="s">
        <v>83</v>
      </c>
      <c r="AV150" s="14" t="s">
        <v>172</v>
      </c>
      <c r="AW150" s="14" t="s">
        <v>37</v>
      </c>
      <c r="AX150" s="14" t="s">
        <v>83</v>
      </c>
      <c r="AY150" s="267" t="s">
        <v>165</v>
      </c>
    </row>
    <row r="151" s="1" customFormat="1" ht="16.5" customHeight="1">
      <c r="B151" s="39"/>
      <c r="C151" s="220" t="s">
        <v>308</v>
      </c>
      <c r="D151" s="220" t="s">
        <v>167</v>
      </c>
      <c r="E151" s="221" t="s">
        <v>1475</v>
      </c>
      <c r="F151" s="222" t="s">
        <v>1476</v>
      </c>
      <c r="G151" s="223" t="s">
        <v>197</v>
      </c>
      <c r="H151" s="224">
        <v>146.15000000000001</v>
      </c>
      <c r="I151" s="225"/>
      <c r="J151" s="226">
        <f>ROUND(I151*H151,2)</f>
        <v>0</v>
      </c>
      <c r="K151" s="222" t="s">
        <v>367</v>
      </c>
      <c r="L151" s="44"/>
      <c r="M151" s="227" t="s">
        <v>19</v>
      </c>
      <c r="N151" s="228" t="s">
        <v>47</v>
      </c>
      <c r="O151" s="84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AR151" s="231" t="s">
        <v>172</v>
      </c>
      <c r="AT151" s="231" t="s">
        <v>167</v>
      </c>
      <c r="AU151" s="231" t="s">
        <v>83</v>
      </c>
      <c r="AY151" s="18" t="s">
        <v>165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83</v>
      </c>
      <c r="BK151" s="232">
        <f>ROUND(I151*H151,2)</f>
        <v>0</v>
      </c>
      <c r="BL151" s="18" t="s">
        <v>172</v>
      </c>
      <c r="BM151" s="231" t="s">
        <v>1977</v>
      </c>
    </row>
    <row r="152" s="1" customFormat="1">
      <c r="B152" s="39"/>
      <c r="C152" s="40"/>
      <c r="D152" s="233" t="s">
        <v>174</v>
      </c>
      <c r="E152" s="40"/>
      <c r="F152" s="234" t="s">
        <v>1476</v>
      </c>
      <c r="G152" s="40"/>
      <c r="H152" s="40"/>
      <c r="I152" s="146"/>
      <c r="J152" s="40"/>
      <c r="K152" s="40"/>
      <c r="L152" s="44"/>
      <c r="M152" s="235"/>
      <c r="N152" s="84"/>
      <c r="O152" s="84"/>
      <c r="P152" s="84"/>
      <c r="Q152" s="84"/>
      <c r="R152" s="84"/>
      <c r="S152" s="84"/>
      <c r="T152" s="85"/>
      <c r="AT152" s="18" t="s">
        <v>174</v>
      </c>
      <c r="AU152" s="18" t="s">
        <v>83</v>
      </c>
    </row>
    <row r="153" s="13" customFormat="1">
      <c r="B153" s="246"/>
      <c r="C153" s="247"/>
      <c r="D153" s="233" t="s">
        <v>176</v>
      </c>
      <c r="E153" s="248" t="s">
        <v>19</v>
      </c>
      <c r="F153" s="249" t="s">
        <v>1978</v>
      </c>
      <c r="G153" s="247"/>
      <c r="H153" s="250">
        <v>146.15000000000001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AT153" s="256" t="s">
        <v>176</v>
      </c>
      <c r="AU153" s="256" t="s">
        <v>83</v>
      </c>
      <c r="AV153" s="13" t="s">
        <v>85</v>
      </c>
      <c r="AW153" s="13" t="s">
        <v>37</v>
      </c>
      <c r="AX153" s="13" t="s">
        <v>76</v>
      </c>
      <c r="AY153" s="256" t="s">
        <v>165</v>
      </c>
    </row>
    <row r="154" s="14" customFormat="1">
      <c r="B154" s="257"/>
      <c r="C154" s="258"/>
      <c r="D154" s="233" t="s">
        <v>176</v>
      </c>
      <c r="E154" s="259" t="s">
        <v>19</v>
      </c>
      <c r="F154" s="260" t="s">
        <v>181</v>
      </c>
      <c r="G154" s="258"/>
      <c r="H154" s="261">
        <v>146.15000000000001</v>
      </c>
      <c r="I154" s="262"/>
      <c r="J154" s="258"/>
      <c r="K154" s="258"/>
      <c r="L154" s="263"/>
      <c r="M154" s="264"/>
      <c r="N154" s="265"/>
      <c r="O154" s="265"/>
      <c r="P154" s="265"/>
      <c r="Q154" s="265"/>
      <c r="R154" s="265"/>
      <c r="S154" s="265"/>
      <c r="T154" s="266"/>
      <c r="AT154" s="267" t="s">
        <v>176</v>
      </c>
      <c r="AU154" s="267" t="s">
        <v>83</v>
      </c>
      <c r="AV154" s="14" t="s">
        <v>172</v>
      </c>
      <c r="AW154" s="14" t="s">
        <v>37</v>
      </c>
      <c r="AX154" s="14" t="s">
        <v>83</v>
      </c>
      <c r="AY154" s="267" t="s">
        <v>165</v>
      </c>
    </row>
    <row r="155" s="1" customFormat="1" ht="16.5" customHeight="1">
      <c r="B155" s="39"/>
      <c r="C155" s="220" t="s">
        <v>7</v>
      </c>
      <c r="D155" s="220" t="s">
        <v>167</v>
      </c>
      <c r="E155" s="221" t="s">
        <v>1479</v>
      </c>
      <c r="F155" s="222" t="s">
        <v>1480</v>
      </c>
      <c r="G155" s="223" t="s">
        <v>197</v>
      </c>
      <c r="H155" s="224">
        <v>13.300000000000001</v>
      </c>
      <c r="I155" s="225"/>
      <c r="J155" s="226">
        <f>ROUND(I155*H155,2)</f>
        <v>0</v>
      </c>
      <c r="K155" s="222" t="s">
        <v>367</v>
      </c>
      <c r="L155" s="44"/>
      <c r="M155" s="227" t="s">
        <v>19</v>
      </c>
      <c r="N155" s="228" t="s">
        <v>47</v>
      </c>
      <c r="O155" s="84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AR155" s="231" t="s">
        <v>172</v>
      </c>
      <c r="AT155" s="231" t="s">
        <v>167</v>
      </c>
      <c r="AU155" s="231" t="s">
        <v>83</v>
      </c>
      <c r="AY155" s="18" t="s">
        <v>165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8" t="s">
        <v>83</v>
      </c>
      <c r="BK155" s="232">
        <f>ROUND(I155*H155,2)</f>
        <v>0</v>
      </c>
      <c r="BL155" s="18" t="s">
        <v>172</v>
      </c>
      <c r="BM155" s="231" t="s">
        <v>1979</v>
      </c>
    </row>
    <row r="156" s="1" customFormat="1">
      <c r="B156" s="39"/>
      <c r="C156" s="40"/>
      <c r="D156" s="233" t="s">
        <v>174</v>
      </c>
      <c r="E156" s="40"/>
      <c r="F156" s="234" t="s">
        <v>1480</v>
      </c>
      <c r="G156" s="40"/>
      <c r="H156" s="40"/>
      <c r="I156" s="146"/>
      <c r="J156" s="40"/>
      <c r="K156" s="40"/>
      <c r="L156" s="44"/>
      <c r="M156" s="235"/>
      <c r="N156" s="84"/>
      <c r="O156" s="84"/>
      <c r="P156" s="84"/>
      <c r="Q156" s="84"/>
      <c r="R156" s="84"/>
      <c r="S156" s="84"/>
      <c r="T156" s="85"/>
      <c r="AT156" s="18" t="s">
        <v>174</v>
      </c>
      <c r="AU156" s="18" t="s">
        <v>83</v>
      </c>
    </row>
    <row r="157" s="13" customFormat="1">
      <c r="B157" s="246"/>
      <c r="C157" s="247"/>
      <c r="D157" s="233" t="s">
        <v>176</v>
      </c>
      <c r="E157" s="248" t="s">
        <v>19</v>
      </c>
      <c r="F157" s="249" t="s">
        <v>1980</v>
      </c>
      <c r="G157" s="247"/>
      <c r="H157" s="250">
        <v>13.300000000000001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AT157" s="256" t="s">
        <v>176</v>
      </c>
      <c r="AU157" s="256" t="s">
        <v>83</v>
      </c>
      <c r="AV157" s="13" t="s">
        <v>85</v>
      </c>
      <c r="AW157" s="13" t="s">
        <v>37</v>
      </c>
      <c r="AX157" s="13" t="s">
        <v>76</v>
      </c>
      <c r="AY157" s="256" t="s">
        <v>165</v>
      </c>
    </row>
    <row r="158" s="14" customFormat="1">
      <c r="B158" s="257"/>
      <c r="C158" s="258"/>
      <c r="D158" s="233" t="s">
        <v>176</v>
      </c>
      <c r="E158" s="259" t="s">
        <v>19</v>
      </c>
      <c r="F158" s="260" t="s">
        <v>181</v>
      </c>
      <c r="G158" s="258"/>
      <c r="H158" s="261">
        <v>13.300000000000001</v>
      </c>
      <c r="I158" s="262"/>
      <c r="J158" s="258"/>
      <c r="K158" s="258"/>
      <c r="L158" s="263"/>
      <c r="M158" s="264"/>
      <c r="N158" s="265"/>
      <c r="O158" s="265"/>
      <c r="P158" s="265"/>
      <c r="Q158" s="265"/>
      <c r="R158" s="265"/>
      <c r="S158" s="265"/>
      <c r="T158" s="266"/>
      <c r="AT158" s="267" t="s">
        <v>176</v>
      </c>
      <c r="AU158" s="267" t="s">
        <v>83</v>
      </c>
      <c r="AV158" s="14" t="s">
        <v>172</v>
      </c>
      <c r="AW158" s="14" t="s">
        <v>37</v>
      </c>
      <c r="AX158" s="14" t="s">
        <v>83</v>
      </c>
      <c r="AY158" s="267" t="s">
        <v>165</v>
      </c>
    </row>
    <row r="159" s="1" customFormat="1" ht="16.5" customHeight="1">
      <c r="B159" s="39"/>
      <c r="C159" s="220" t="s">
        <v>321</v>
      </c>
      <c r="D159" s="220" t="s">
        <v>167</v>
      </c>
      <c r="E159" s="221" t="s">
        <v>1483</v>
      </c>
      <c r="F159" s="222" t="s">
        <v>1484</v>
      </c>
      <c r="G159" s="223" t="s">
        <v>324</v>
      </c>
      <c r="H159" s="224">
        <v>26</v>
      </c>
      <c r="I159" s="225"/>
      <c r="J159" s="226">
        <f>ROUND(I159*H159,2)</f>
        <v>0</v>
      </c>
      <c r="K159" s="222" t="s">
        <v>367</v>
      </c>
      <c r="L159" s="44"/>
      <c r="M159" s="227" t="s">
        <v>19</v>
      </c>
      <c r="N159" s="228" t="s">
        <v>47</v>
      </c>
      <c r="O159" s="84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AR159" s="231" t="s">
        <v>172</v>
      </c>
      <c r="AT159" s="231" t="s">
        <v>167</v>
      </c>
      <c r="AU159" s="231" t="s">
        <v>83</v>
      </c>
      <c r="AY159" s="18" t="s">
        <v>165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83</v>
      </c>
      <c r="BK159" s="232">
        <f>ROUND(I159*H159,2)</f>
        <v>0</v>
      </c>
      <c r="BL159" s="18" t="s">
        <v>172</v>
      </c>
      <c r="BM159" s="231" t="s">
        <v>1981</v>
      </c>
    </row>
    <row r="160" s="1" customFormat="1">
      <c r="B160" s="39"/>
      <c r="C160" s="40"/>
      <c r="D160" s="233" t="s">
        <v>174</v>
      </c>
      <c r="E160" s="40"/>
      <c r="F160" s="234" t="s">
        <v>1484</v>
      </c>
      <c r="G160" s="40"/>
      <c r="H160" s="40"/>
      <c r="I160" s="146"/>
      <c r="J160" s="40"/>
      <c r="K160" s="40"/>
      <c r="L160" s="44"/>
      <c r="M160" s="235"/>
      <c r="N160" s="84"/>
      <c r="O160" s="84"/>
      <c r="P160" s="84"/>
      <c r="Q160" s="84"/>
      <c r="R160" s="84"/>
      <c r="S160" s="84"/>
      <c r="T160" s="85"/>
      <c r="AT160" s="18" t="s">
        <v>174</v>
      </c>
      <c r="AU160" s="18" t="s">
        <v>83</v>
      </c>
    </row>
    <row r="161" s="13" customFormat="1">
      <c r="B161" s="246"/>
      <c r="C161" s="247"/>
      <c r="D161" s="233" t="s">
        <v>176</v>
      </c>
      <c r="E161" s="248" t="s">
        <v>19</v>
      </c>
      <c r="F161" s="249" t="s">
        <v>1982</v>
      </c>
      <c r="G161" s="247"/>
      <c r="H161" s="250">
        <v>26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AT161" s="256" t="s">
        <v>176</v>
      </c>
      <c r="AU161" s="256" t="s">
        <v>83</v>
      </c>
      <c r="AV161" s="13" t="s">
        <v>85</v>
      </c>
      <c r="AW161" s="13" t="s">
        <v>37</v>
      </c>
      <c r="AX161" s="13" t="s">
        <v>76</v>
      </c>
      <c r="AY161" s="256" t="s">
        <v>165</v>
      </c>
    </row>
    <row r="162" s="14" customFormat="1">
      <c r="B162" s="257"/>
      <c r="C162" s="258"/>
      <c r="D162" s="233" t="s">
        <v>176</v>
      </c>
      <c r="E162" s="259" t="s">
        <v>19</v>
      </c>
      <c r="F162" s="260" t="s">
        <v>181</v>
      </c>
      <c r="G162" s="258"/>
      <c r="H162" s="261">
        <v>26</v>
      </c>
      <c r="I162" s="262"/>
      <c r="J162" s="258"/>
      <c r="K162" s="258"/>
      <c r="L162" s="263"/>
      <c r="M162" s="264"/>
      <c r="N162" s="265"/>
      <c r="O162" s="265"/>
      <c r="P162" s="265"/>
      <c r="Q162" s="265"/>
      <c r="R162" s="265"/>
      <c r="S162" s="265"/>
      <c r="T162" s="266"/>
      <c r="AT162" s="267" t="s">
        <v>176</v>
      </c>
      <c r="AU162" s="267" t="s">
        <v>83</v>
      </c>
      <c r="AV162" s="14" t="s">
        <v>172</v>
      </c>
      <c r="AW162" s="14" t="s">
        <v>37</v>
      </c>
      <c r="AX162" s="14" t="s">
        <v>83</v>
      </c>
      <c r="AY162" s="267" t="s">
        <v>165</v>
      </c>
    </row>
    <row r="163" s="1" customFormat="1" ht="16.5" customHeight="1">
      <c r="B163" s="39"/>
      <c r="C163" s="220" t="s">
        <v>328</v>
      </c>
      <c r="D163" s="220" t="s">
        <v>167</v>
      </c>
      <c r="E163" s="221" t="s">
        <v>1487</v>
      </c>
      <c r="F163" s="222" t="s">
        <v>1488</v>
      </c>
      <c r="G163" s="223" t="s">
        <v>324</v>
      </c>
      <c r="H163" s="224">
        <v>21</v>
      </c>
      <c r="I163" s="225"/>
      <c r="J163" s="226">
        <f>ROUND(I163*H163,2)</f>
        <v>0</v>
      </c>
      <c r="K163" s="222" t="s">
        <v>367</v>
      </c>
      <c r="L163" s="44"/>
      <c r="M163" s="227" t="s">
        <v>19</v>
      </c>
      <c r="N163" s="228" t="s">
        <v>47</v>
      </c>
      <c r="O163" s="84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AR163" s="231" t="s">
        <v>172</v>
      </c>
      <c r="AT163" s="231" t="s">
        <v>167</v>
      </c>
      <c r="AU163" s="231" t="s">
        <v>83</v>
      </c>
      <c r="AY163" s="18" t="s">
        <v>165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83</v>
      </c>
      <c r="BK163" s="232">
        <f>ROUND(I163*H163,2)</f>
        <v>0</v>
      </c>
      <c r="BL163" s="18" t="s">
        <v>172</v>
      </c>
      <c r="BM163" s="231" t="s">
        <v>1983</v>
      </c>
    </row>
    <row r="164" s="1" customFormat="1">
      <c r="B164" s="39"/>
      <c r="C164" s="40"/>
      <c r="D164" s="233" t="s">
        <v>174</v>
      </c>
      <c r="E164" s="40"/>
      <c r="F164" s="234" t="s">
        <v>1488</v>
      </c>
      <c r="G164" s="40"/>
      <c r="H164" s="40"/>
      <c r="I164" s="146"/>
      <c r="J164" s="40"/>
      <c r="K164" s="40"/>
      <c r="L164" s="44"/>
      <c r="M164" s="235"/>
      <c r="N164" s="84"/>
      <c r="O164" s="84"/>
      <c r="P164" s="84"/>
      <c r="Q164" s="84"/>
      <c r="R164" s="84"/>
      <c r="S164" s="84"/>
      <c r="T164" s="85"/>
      <c r="AT164" s="18" t="s">
        <v>174</v>
      </c>
      <c r="AU164" s="18" t="s">
        <v>83</v>
      </c>
    </row>
    <row r="165" s="13" customFormat="1">
      <c r="B165" s="246"/>
      <c r="C165" s="247"/>
      <c r="D165" s="233" t="s">
        <v>176</v>
      </c>
      <c r="E165" s="248" t="s">
        <v>19</v>
      </c>
      <c r="F165" s="249" t="s">
        <v>1984</v>
      </c>
      <c r="G165" s="247"/>
      <c r="H165" s="250">
        <v>21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AT165" s="256" t="s">
        <v>176</v>
      </c>
      <c r="AU165" s="256" t="s">
        <v>83</v>
      </c>
      <c r="AV165" s="13" t="s">
        <v>85</v>
      </c>
      <c r="AW165" s="13" t="s">
        <v>37</v>
      </c>
      <c r="AX165" s="13" t="s">
        <v>76</v>
      </c>
      <c r="AY165" s="256" t="s">
        <v>165</v>
      </c>
    </row>
    <row r="166" s="14" customFormat="1">
      <c r="B166" s="257"/>
      <c r="C166" s="258"/>
      <c r="D166" s="233" t="s">
        <v>176</v>
      </c>
      <c r="E166" s="259" t="s">
        <v>19</v>
      </c>
      <c r="F166" s="260" t="s">
        <v>181</v>
      </c>
      <c r="G166" s="258"/>
      <c r="H166" s="261">
        <v>21</v>
      </c>
      <c r="I166" s="262"/>
      <c r="J166" s="258"/>
      <c r="K166" s="258"/>
      <c r="L166" s="263"/>
      <c r="M166" s="264"/>
      <c r="N166" s="265"/>
      <c r="O166" s="265"/>
      <c r="P166" s="265"/>
      <c r="Q166" s="265"/>
      <c r="R166" s="265"/>
      <c r="S166" s="265"/>
      <c r="T166" s="266"/>
      <c r="AT166" s="267" t="s">
        <v>176</v>
      </c>
      <c r="AU166" s="267" t="s">
        <v>83</v>
      </c>
      <c r="AV166" s="14" t="s">
        <v>172</v>
      </c>
      <c r="AW166" s="14" t="s">
        <v>37</v>
      </c>
      <c r="AX166" s="14" t="s">
        <v>83</v>
      </c>
      <c r="AY166" s="267" t="s">
        <v>165</v>
      </c>
    </row>
    <row r="167" s="1" customFormat="1" ht="16.5" customHeight="1">
      <c r="B167" s="39"/>
      <c r="C167" s="220" t="s">
        <v>334</v>
      </c>
      <c r="D167" s="220" t="s">
        <v>167</v>
      </c>
      <c r="E167" s="221" t="s">
        <v>1491</v>
      </c>
      <c r="F167" s="222" t="s">
        <v>1492</v>
      </c>
      <c r="G167" s="223" t="s">
        <v>324</v>
      </c>
      <c r="H167" s="224">
        <v>1</v>
      </c>
      <c r="I167" s="225"/>
      <c r="J167" s="226">
        <f>ROUND(I167*H167,2)</f>
        <v>0</v>
      </c>
      <c r="K167" s="222" t="s">
        <v>367</v>
      </c>
      <c r="L167" s="44"/>
      <c r="M167" s="227" t="s">
        <v>19</v>
      </c>
      <c r="N167" s="228" t="s">
        <v>47</v>
      </c>
      <c r="O167" s="84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AR167" s="231" t="s">
        <v>172</v>
      </c>
      <c r="AT167" s="231" t="s">
        <v>167</v>
      </c>
      <c r="AU167" s="231" t="s">
        <v>83</v>
      </c>
      <c r="AY167" s="18" t="s">
        <v>165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8" t="s">
        <v>83</v>
      </c>
      <c r="BK167" s="232">
        <f>ROUND(I167*H167,2)</f>
        <v>0</v>
      </c>
      <c r="BL167" s="18" t="s">
        <v>172</v>
      </c>
      <c r="BM167" s="231" t="s">
        <v>1985</v>
      </c>
    </row>
    <row r="168" s="1" customFormat="1">
      <c r="B168" s="39"/>
      <c r="C168" s="40"/>
      <c r="D168" s="233" t="s">
        <v>174</v>
      </c>
      <c r="E168" s="40"/>
      <c r="F168" s="234" t="s">
        <v>1492</v>
      </c>
      <c r="G168" s="40"/>
      <c r="H168" s="40"/>
      <c r="I168" s="146"/>
      <c r="J168" s="40"/>
      <c r="K168" s="40"/>
      <c r="L168" s="44"/>
      <c r="M168" s="235"/>
      <c r="N168" s="84"/>
      <c r="O168" s="84"/>
      <c r="P168" s="84"/>
      <c r="Q168" s="84"/>
      <c r="R168" s="84"/>
      <c r="S168" s="84"/>
      <c r="T168" s="85"/>
      <c r="AT168" s="18" t="s">
        <v>174</v>
      </c>
      <c r="AU168" s="18" t="s">
        <v>83</v>
      </c>
    </row>
    <row r="169" s="1" customFormat="1" ht="16.5" customHeight="1">
      <c r="B169" s="39"/>
      <c r="C169" s="220" t="s">
        <v>340</v>
      </c>
      <c r="D169" s="220" t="s">
        <v>167</v>
      </c>
      <c r="E169" s="221" t="s">
        <v>1497</v>
      </c>
      <c r="F169" s="222" t="s">
        <v>1498</v>
      </c>
      <c r="G169" s="223" t="s">
        <v>324</v>
      </c>
      <c r="H169" s="224">
        <v>1</v>
      </c>
      <c r="I169" s="225"/>
      <c r="J169" s="226">
        <f>ROUND(I169*H169,2)</f>
        <v>0</v>
      </c>
      <c r="K169" s="222" t="s">
        <v>367</v>
      </c>
      <c r="L169" s="44"/>
      <c r="M169" s="227" t="s">
        <v>19</v>
      </c>
      <c r="N169" s="228" t="s">
        <v>47</v>
      </c>
      <c r="O169" s="84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AR169" s="231" t="s">
        <v>172</v>
      </c>
      <c r="AT169" s="231" t="s">
        <v>167</v>
      </c>
      <c r="AU169" s="231" t="s">
        <v>83</v>
      </c>
      <c r="AY169" s="18" t="s">
        <v>165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8" t="s">
        <v>83</v>
      </c>
      <c r="BK169" s="232">
        <f>ROUND(I169*H169,2)</f>
        <v>0</v>
      </c>
      <c r="BL169" s="18" t="s">
        <v>172</v>
      </c>
      <c r="BM169" s="231" t="s">
        <v>1986</v>
      </c>
    </row>
    <row r="170" s="1" customFormat="1">
      <c r="B170" s="39"/>
      <c r="C170" s="40"/>
      <c r="D170" s="233" t="s">
        <v>174</v>
      </c>
      <c r="E170" s="40"/>
      <c r="F170" s="234" t="s">
        <v>1498</v>
      </c>
      <c r="G170" s="40"/>
      <c r="H170" s="40"/>
      <c r="I170" s="146"/>
      <c r="J170" s="40"/>
      <c r="K170" s="40"/>
      <c r="L170" s="44"/>
      <c r="M170" s="235"/>
      <c r="N170" s="84"/>
      <c r="O170" s="84"/>
      <c r="P170" s="84"/>
      <c r="Q170" s="84"/>
      <c r="R170" s="84"/>
      <c r="S170" s="84"/>
      <c r="T170" s="85"/>
      <c r="AT170" s="18" t="s">
        <v>174</v>
      </c>
      <c r="AU170" s="18" t="s">
        <v>83</v>
      </c>
    </row>
    <row r="171" s="1" customFormat="1" ht="16.5" customHeight="1">
      <c r="B171" s="39"/>
      <c r="C171" s="220" t="s">
        <v>346</v>
      </c>
      <c r="D171" s="220" t="s">
        <v>167</v>
      </c>
      <c r="E171" s="221" t="s">
        <v>1500</v>
      </c>
      <c r="F171" s="222" t="s">
        <v>1501</v>
      </c>
      <c r="G171" s="223" t="s">
        <v>324</v>
      </c>
      <c r="H171" s="224">
        <v>2</v>
      </c>
      <c r="I171" s="225"/>
      <c r="J171" s="226">
        <f>ROUND(I171*H171,2)</f>
        <v>0</v>
      </c>
      <c r="K171" s="222" t="s">
        <v>367</v>
      </c>
      <c r="L171" s="44"/>
      <c r="M171" s="227" t="s">
        <v>19</v>
      </c>
      <c r="N171" s="228" t="s">
        <v>47</v>
      </c>
      <c r="O171" s="84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AR171" s="231" t="s">
        <v>172</v>
      </c>
      <c r="AT171" s="231" t="s">
        <v>167</v>
      </c>
      <c r="AU171" s="231" t="s">
        <v>83</v>
      </c>
      <c r="AY171" s="18" t="s">
        <v>165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83</v>
      </c>
      <c r="BK171" s="232">
        <f>ROUND(I171*H171,2)</f>
        <v>0</v>
      </c>
      <c r="BL171" s="18" t="s">
        <v>172</v>
      </c>
      <c r="BM171" s="231" t="s">
        <v>1987</v>
      </c>
    </row>
    <row r="172" s="1" customFormat="1">
      <c r="B172" s="39"/>
      <c r="C172" s="40"/>
      <c r="D172" s="233" t="s">
        <v>174</v>
      </c>
      <c r="E172" s="40"/>
      <c r="F172" s="234" t="s">
        <v>1501</v>
      </c>
      <c r="G172" s="40"/>
      <c r="H172" s="40"/>
      <c r="I172" s="146"/>
      <c r="J172" s="40"/>
      <c r="K172" s="40"/>
      <c r="L172" s="44"/>
      <c r="M172" s="235"/>
      <c r="N172" s="84"/>
      <c r="O172" s="84"/>
      <c r="P172" s="84"/>
      <c r="Q172" s="84"/>
      <c r="R172" s="84"/>
      <c r="S172" s="84"/>
      <c r="T172" s="85"/>
      <c r="AT172" s="18" t="s">
        <v>174</v>
      </c>
      <c r="AU172" s="18" t="s">
        <v>83</v>
      </c>
    </row>
    <row r="173" s="1" customFormat="1" ht="16.5" customHeight="1">
      <c r="B173" s="39"/>
      <c r="C173" s="220" t="s">
        <v>352</v>
      </c>
      <c r="D173" s="220" t="s">
        <v>167</v>
      </c>
      <c r="E173" s="221" t="s">
        <v>1503</v>
      </c>
      <c r="F173" s="222" t="s">
        <v>1504</v>
      </c>
      <c r="G173" s="223" t="s">
        <v>324</v>
      </c>
      <c r="H173" s="224">
        <v>9</v>
      </c>
      <c r="I173" s="225"/>
      <c r="J173" s="226">
        <f>ROUND(I173*H173,2)</f>
        <v>0</v>
      </c>
      <c r="K173" s="222" t="s">
        <v>367</v>
      </c>
      <c r="L173" s="44"/>
      <c r="M173" s="227" t="s">
        <v>19</v>
      </c>
      <c r="N173" s="228" t="s">
        <v>47</v>
      </c>
      <c r="O173" s="84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AR173" s="231" t="s">
        <v>172</v>
      </c>
      <c r="AT173" s="231" t="s">
        <v>167</v>
      </c>
      <c r="AU173" s="231" t="s">
        <v>83</v>
      </c>
      <c r="AY173" s="18" t="s">
        <v>165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8" t="s">
        <v>83</v>
      </c>
      <c r="BK173" s="232">
        <f>ROUND(I173*H173,2)</f>
        <v>0</v>
      </c>
      <c r="BL173" s="18" t="s">
        <v>172</v>
      </c>
      <c r="BM173" s="231" t="s">
        <v>1988</v>
      </c>
    </row>
    <row r="174" s="1" customFormat="1">
      <c r="B174" s="39"/>
      <c r="C174" s="40"/>
      <c r="D174" s="233" t="s">
        <v>174</v>
      </c>
      <c r="E174" s="40"/>
      <c r="F174" s="234" t="s">
        <v>1504</v>
      </c>
      <c r="G174" s="40"/>
      <c r="H174" s="40"/>
      <c r="I174" s="146"/>
      <c r="J174" s="40"/>
      <c r="K174" s="40"/>
      <c r="L174" s="44"/>
      <c r="M174" s="235"/>
      <c r="N174" s="84"/>
      <c r="O174" s="84"/>
      <c r="P174" s="84"/>
      <c r="Q174" s="84"/>
      <c r="R174" s="84"/>
      <c r="S174" s="84"/>
      <c r="T174" s="85"/>
      <c r="AT174" s="18" t="s">
        <v>174</v>
      </c>
      <c r="AU174" s="18" t="s">
        <v>83</v>
      </c>
    </row>
    <row r="175" s="1" customFormat="1" ht="16.5" customHeight="1">
      <c r="B175" s="39"/>
      <c r="C175" s="220" t="s">
        <v>358</v>
      </c>
      <c r="D175" s="220" t="s">
        <v>167</v>
      </c>
      <c r="E175" s="221" t="s">
        <v>1506</v>
      </c>
      <c r="F175" s="222" t="s">
        <v>1507</v>
      </c>
      <c r="G175" s="223" t="s">
        <v>324</v>
      </c>
      <c r="H175" s="224">
        <v>2</v>
      </c>
      <c r="I175" s="225"/>
      <c r="J175" s="226">
        <f>ROUND(I175*H175,2)</f>
        <v>0</v>
      </c>
      <c r="K175" s="222" t="s">
        <v>367</v>
      </c>
      <c r="L175" s="44"/>
      <c r="M175" s="227" t="s">
        <v>19</v>
      </c>
      <c r="N175" s="228" t="s">
        <v>47</v>
      </c>
      <c r="O175" s="84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AR175" s="231" t="s">
        <v>172</v>
      </c>
      <c r="AT175" s="231" t="s">
        <v>167</v>
      </c>
      <c r="AU175" s="231" t="s">
        <v>83</v>
      </c>
      <c r="AY175" s="18" t="s">
        <v>165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8" t="s">
        <v>83</v>
      </c>
      <c r="BK175" s="232">
        <f>ROUND(I175*H175,2)</f>
        <v>0</v>
      </c>
      <c r="BL175" s="18" t="s">
        <v>172</v>
      </c>
      <c r="BM175" s="231" t="s">
        <v>1989</v>
      </c>
    </row>
    <row r="176" s="1" customFormat="1">
      <c r="B176" s="39"/>
      <c r="C176" s="40"/>
      <c r="D176" s="233" t="s">
        <v>174</v>
      </c>
      <c r="E176" s="40"/>
      <c r="F176" s="234" t="s">
        <v>1507</v>
      </c>
      <c r="G176" s="40"/>
      <c r="H176" s="40"/>
      <c r="I176" s="146"/>
      <c r="J176" s="40"/>
      <c r="K176" s="40"/>
      <c r="L176" s="44"/>
      <c r="M176" s="235"/>
      <c r="N176" s="84"/>
      <c r="O176" s="84"/>
      <c r="P176" s="84"/>
      <c r="Q176" s="84"/>
      <c r="R176" s="84"/>
      <c r="S176" s="84"/>
      <c r="T176" s="85"/>
      <c r="AT176" s="18" t="s">
        <v>174</v>
      </c>
      <c r="AU176" s="18" t="s">
        <v>83</v>
      </c>
    </row>
    <row r="177" s="1" customFormat="1" ht="16.5" customHeight="1">
      <c r="B177" s="39"/>
      <c r="C177" s="220" t="s">
        <v>364</v>
      </c>
      <c r="D177" s="220" t="s">
        <v>167</v>
      </c>
      <c r="E177" s="221" t="s">
        <v>1509</v>
      </c>
      <c r="F177" s="222" t="s">
        <v>1510</v>
      </c>
      <c r="G177" s="223" t="s">
        <v>324</v>
      </c>
      <c r="H177" s="224">
        <v>2</v>
      </c>
      <c r="I177" s="225"/>
      <c r="J177" s="226">
        <f>ROUND(I177*H177,2)</f>
        <v>0</v>
      </c>
      <c r="K177" s="222" t="s">
        <v>367</v>
      </c>
      <c r="L177" s="44"/>
      <c r="M177" s="227" t="s">
        <v>19</v>
      </c>
      <c r="N177" s="228" t="s">
        <v>47</v>
      </c>
      <c r="O177" s="84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AR177" s="231" t="s">
        <v>172</v>
      </c>
      <c r="AT177" s="231" t="s">
        <v>167</v>
      </c>
      <c r="AU177" s="231" t="s">
        <v>83</v>
      </c>
      <c r="AY177" s="18" t="s">
        <v>165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83</v>
      </c>
      <c r="BK177" s="232">
        <f>ROUND(I177*H177,2)</f>
        <v>0</v>
      </c>
      <c r="BL177" s="18" t="s">
        <v>172</v>
      </c>
      <c r="BM177" s="231" t="s">
        <v>1990</v>
      </c>
    </row>
    <row r="178" s="1" customFormat="1">
      <c r="B178" s="39"/>
      <c r="C178" s="40"/>
      <c r="D178" s="233" t="s">
        <v>174</v>
      </c>
      <c r="E178" s="40"/>
      <c r="F178" s="234" t="s">
        <v>1510</v>
      </c>
      <c r="G178" s="40"/>
      <c r="H178" s="40"/>
      <c r="I178" s="146"/>
      <c r="J178" s="40"/>
      <c r="K178" s="40"/>
      <c r="L178" s="44"/>
      <c r="M178" s="235"/>
      <c r="N178" s="84"/>
      <c r="O178" s="84"/>
      <c r="P178" s="84"/>
      <c r="Q178" s="84"/>
      <c r="R178" s="84"/>
      <c r="S178" s="84"/>
      <c r="T178" s="85"/>
      <c r="AT178" s="18" t="s">
        <v>174</v>
      </c>
      <c r="AU178" s="18" t="s">
        <v>83</v>
      </c>
    </row>
    <row r="179" s="1" customFormat="1" ht="16.5" customHeight="1">
      <c r="B179" s="39"/>
      <c r="C179" s="220" t="s">
        <v>374</v>
      </c>
      <c r="D179" s="220" t="s">
        <v>167</v>
      </c>
      <c r="E179" s="221" t="s">
        <v>1512</v>
      </c>
      <c r="F179" s="222" t="s">
        <v>1513</v>
      </c>
      <c r="G179" s="223" t="s">
        <v>197</v>
      </c>
      <c r="H179" s="224">
        <v>206.30000000000001</v>
      </c>
      <c r="I179" s="225"/>
      <c r="J179" s="226">
        <f>ROUND(I179*H179,2)</f>
        <v>0</v>
      </c>
      <c r="K179" s="222" t="s">
        <v>367</v>
      </c>
      <c r="L179" s="44"/>
      <c r="M179" s="227" t="s">
        <v>19</v>
      </c>
      <c r="N179" s="228" t="s">
        <v>47</v>
      </c>
      <c r="O179" s="84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AR179" s="231" t="s">
        <v>172</v>
      </c>
      <c r="AT179" s="231" t="s">
        <v>167</v>
      </c>
      <c r="AU179" s="231" t="s">
        <v>83</v>
      </c>
      <c r="AY179" s="18" t="s">
        <v>165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8" t="s">
        <v>83</v>
      </c>
      <c r="BK179" s="232">
        <f>ROUND(I179*H179,2)</f>
        <v>0</v>
      </c>
      <c r="BL179" s="18" t="s">
        <v>172</v>
      </c>
      <c r="BM179" s="231" t="s">
        <v>1991</v>
      </c>
    </row>
    <row r="180" s="1" customFormat="1">
      <c r="B180" s="39"/>
      <c r="C180" s="40"/>
      <c r="D180" s="233" t="s">
        <v>174</v>
      </c>
      <c r="E180" s="40"/>
      <c r="F180" s="234" t="s">
        <v>1513</v>
      </c>
      <c r="G180" s="40"/>
      <c r="H180" s="40"/>
      <c r="I180" s="146"/>
      <c r="J180" s="40"/>
      <c r="K180" s="40"/>
      <c r="L180" s="44"/>
      <c r="M180" s="235"/>
      <c r="N180" s="84"/>
      <c r="O180" s="84"/>
      <c r="P180" s="84"/>
      <c r="Q180" s="84"/>
      <c r="R180" s="84"/>
      <c r="S180" s="84"/>
      <c r="T180" s="85"/>
      <c r="AT180" s="18" t="s">
        <v>174</v>
      </c>
      <c r="AU180" s="18" t="s">
        <v>83</v>
      </c>
    </row>
    <row r="181" s="1" customFormat="1" ht="16.5" customHeight="1">
      <c r="B181" s="39"/>
      <c r="C181" s="220" t="s">
        <v>380</v>
      </c>
      <c r="D181" s="220" t="s">
        <v>167</v>
      </c>
      <c r="E181" s="221" t="s">
        <v>1515</v>
      </c>
      <c r="F181" s="222" t="s">
        <v>1516</v>
      </c>
      <c r="G181" s="223" t="s">
        <v>197</v>
      </c>
      <c r="H181" s="224">
        <v>71</v>
      </c>
      <c r="I181" s="225"/>
      <c r="J181" s="226">
        <f>ROUND(I181*H181,2)</f>
        <v>0</v>
      </c>
      <c r="K181" s="222" t="s">
        <v>367</v>
      </c>
      <c r="L181" s="44"/>
      <c r="M181" s="227" t="s">
        <v>19</v>
      </c>
      <c r="N181" s="228" t="s">
        <v>47</v>
      </c>
      <c r="O181" s="84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AR181" s="231" t="s">
        <v>172</v>
      </c>
      <c r="AT181" s="231" t="s">
        <v>167</v>
      </c>
      <c r="AU181" s="231" t="s">
        <v>83</v>
      </c>
      <c r="AY181" s="18" t="s">
        <v>165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8" t="s">
        <v>83</v>
      </c>
      <c r="BK181" s="232">
        <f>ROUND(I181*H181,2)</f>
        <v>0</v>
      </c>
      <c r="BL181" s="18" t="s">
        <v>172</v>
      </c>
      <c r="BM181" s="231" t="s">
        <v>1992</v>
      </c>
    </row>
    <row r="182" s="1" customFormat="1">
      <c r="B182" s="39"/>
      <c r="C182" s="40"/>
      <c r="D182" s="233" t="s">
        <v>174</v>
      </c>
      <c r="E182" s="40"/>
      <c r="F182" s="234" t="s">
        <v>1516</v>
      </c>
      <c r="G182" s="40"/>
      <c r="H182" s="40"/>
      <c r="I182" s="146"/>
      <c r="J182" s="40"/>
      <c r="K182" s="40"/>
      <c r="L182" s="44"/>
      <c r="M182" s="235"/>
      <c r="N182" s="84"/>
      <c r="O182" s="84"/>
      <c r="P182" s="84"/>
      <c r="Q182" s="84"/>
      <c r="R182" s="84"/>
      <c r="S182" s="84"/>
      <c r="T182" s="85"/>
      <c r="AT182" s="18" t="s">
        <v>174</v>
      </c>
      <c r="AU182" s="18" t="s">
        <v>83</v>
      </c>
    </row>
    <row r="183" s="1" customFormat="1" ht="16.5" customHeight="1">
      <c r="B183" s="39"/>
      <c r="C183" s="220" t="s">
        <v>386</v>
      </c>
      <c r="D183" s="220" t="s">
        <v>167</v>
      </c>
      <c r="E183" s="221" t="s">
        <v>1518</v>
      </c>
      <c r="F183" s="222" t="s">
        <v>1519</v>
      </c>
      <c r="G183" s="223" t="s">
        <v>324</v>
      </c>
      <c r="H183" s="224">
        <v>17</v>
      </c>
      <c r="I183" s="225"/>
      <c r="J183" s="226">
        <f>ROUND(I183*H183,2)</f>
        <v>0</v>
      </c>
      <c r="K183" s="222" t="s">
        <v>367</v>
      </c>
      <c r="L183" s="44"/>
      <c r="M183" s="227" t="s">
        <v>19</v>
      </c>
      <c r="N183" s="228" t="s">
        <v>47</v>
      </c>
      <c r="O183" s="84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AR183" s="231" t="s">
        <v>172</v>
      </c>
      <c r="AT183" s="231" t="s">
        <v>167</v>
      </c>
      <c r="AU183" s="231" t="s">
        <v>83</v>
      </c>
      <c r="AY183" s="18" t="s">
        <v>165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8" t="s">
        <v>83</v>
      </c>
      <c r="BK183" s="232">
        <f>ROUND(I183*H183,2)</f>
        <v>0</v>
      </c>
      <c r="BL183" s="18" t="s">
        <v>172</v>
      </c>
      <c r="BM183" s="231" t="s">
        <v>1993</v>
      </c>
    </row>
    <row r="184" s="1" customFormat="1">
      <c r="B184" s="39"/>
      <c r="C184" s="40"/>
      <c r="D184" s="233" t="s">
        <v>174</v>
      </c>
      <c r="E184" s="40"/>
      <c r="F184" s="234" t="s">
        <v>1519</v>
      </c>
      <c r="G184" s="40"/>
      <c r="H184" s="40"/>
      <c r="I184" s="146"/>
      <c r="J184" s="40"/>
      <c r="K184" s="40"/>
      <c r="L184" s="44"/>
      <c r="M184" s="235"/>
      <c r="N184" s="84"/>
      <c r="O184" s="84"/>
      <c r="P184" s="84"/>
      <c r="Q184" s="84"/>
      <c r="R184" s="84"/>
      <c r="S184" s="84"/>
      <c r="T184" s="85"/>
      <c r="AT184" s="18" t="s">
        <v>174</v>
      </c>
      <c r="AU184" s="18" t="s">
        <v>83</v>
      </c>
    </row>
    <row r="185" s="13" customFormat="1">
      <c r="B185" s="246"/>
      <c r="C185" s="247"/>
      <c r="D185" s="233" t="s">
        <v>176</v>
      </c>
      <c r="E185" s="248" t="s">
        <v>19</v>
      </c>
      <c r="F185" s="249" t="s">
        <v>1957</v>
      </c>
      <c r="G185" s="247"/>
      <c r="H185" s="250">
        <v>17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AT185" s="256" t="s">
        <v>176</v>
      </c>
      <c r="AU185" s="256" t="s">
        <v>83</v>
      </c>
      <c r="AV185" s="13" t="s">
        <v>85</v>
      </c>
      <c r="AW185" s="13" t="s">
        <v>37</v>
      </c>
      <c r="AX185" s="13" t="s">
        <v>76</v>
      </c>
      <c r="AY185" s="256" t="s">
        <v>165</v>
      </c>
    </row>
    <row r="186" s="14" customFormat="1">
      <c r="B186" s="257"/>
      <c r="C186" s="258"/>
      <c r="D186" s="233" t="s">
        <v>176</v>
      </c>
      <c r="E186" s="259" t="s">
        <v>19</v>
      </c>
      <c r="F186" s="260" t="s">
        <v>181</v>
      </c>
      <c r="G186" s="258"/>
      <c r="H186" s="261">
        <v>17</v>
      </c>
      <c r="I186" s="262"/>
      <c r="J186" s="258"/>
      <c r="K186" s="258"/>
      <c r="L186" s="263"/>
      <c r="M186" s="264"/>
      <c r="N186" s="265"/>
      <c r="O186" s="265"/>
      <c r="P186" s="265"/>
      <c r="Q186" s="265"/>
      <c r="R186" s="265"/>
      <c r="S186" s="265"/>
      <c r="T186" s="266"/>
      <c r="AT186" s="267" t="s">
        <v>176</v>
      </c>
      <c r="AU186" s="267" t="s">
        <v>83</v>
      </c>
      <c r="AV186" s="14" t="s">
        <v>172</v>
      </c>
      <c r="AW186" s="14" t="s">
        <v>37</v>
      </c>
      <c r="AX186" s="14" t="s">
        <v>83</v>
      </c>
      <c r="AY186" s="267" t="s">
        <v>165</v>
      </c>
    </row>
    <row r="187" s="1" customFormat="1" ht="16.5" customHeight="1">
      <c r="B187" s="39"/>
      <c r="C187" s="220" t="s">
        <v>392</v>
      </c>
      <c r="D187" s="220" t="s">
        <v>167</v>
      </c>
      <c r="E187" s="221" t="s">
        <v>1522</v>
      </c>
      <c r="F187" s="222" t="s">
        <v>1523</v>
      </c>
      <c r="G187" s="223" t="s">
        <v>197</v>
      </c>
      <c r="H187" s="224">
        <v>71</v>
      </c>
      <c r="I187" s="225"/>
      <c r="J187" s="226">
        <f>ROUND(I187*H187,2)</f>
        <v>0</v>
      </c>
      <c r="K187" s="222" t="s">
        <v>367</v>
      </c>
      <c r="L187" s="44"/>
      <c r="M187" s="227" t="s">
        <v>19</v>
      </c>
      <c r="N187" s="228" t="s">
        <v>47</v>
      </c>
      <c r="O187" s="84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AR187" s="231" t="s">
        <v>172</v>
      </c>
      <c r="AT187" s="231" t="s">
        <v>167</v>
      </c>
      <c r="AU187" s="231" t="s">
        <v>83</v>
      </c>
      <c r="AY187" s="18" t="s">
        <v>165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8" t="s">
        <v>83</v>
      </c>
      <c r="BK187" s="232">
        <f>ROUND(I187*H187,2)</f>
        <v>0</v>
      </c>
      <c r="BL187" s="18" t="s">
        <v>172</v>
      </c>
      <c r="BM187" s="231" t="s">
        <v>1994</v>
      </c>
    </row>
    <row r="188" s="1" customFormat="1">
      <c r="B188" s="39"/>
      <c r="C188" s="40"/>
      <c r="D188" s="233" t="s">
        <v>174</v>
      </c>
      <c r="E188" s="40"/>
      <c r="F188" s="234" t="s">
        <v>1523</v>
      </c>
      <c r="G188" s="40"/>
      <c r="H188" s="40"/>
      <c r="I188" s="146"/>
      <c r="J188" s="40"/>
      <c r="K188" s="40"/>
      <c r="L188" s="44"/>
      <c r="M188" s="235"/>
      <c r="N188" s="84"/>
      <c r="O188" s="84"/>
      <c r="P188" s="84"/>
      <c r="Q188" s="84"/>
      <c r="R188" s="84"/>
      <c r="S188" s="84"/>
      <c r="T188" s="85"/>
      <c r="AT188" s="18" t="s">
        <v>174</v>
      </c>
      <c r="AU188" s="18" t="s">
        <v>83</v>
      </c>
    </row>
    <row r="189" s="1" customFormat="1" ht="16.5" customHeight="1">
      <c r="B189" s="39"/>
      <c r="C189" s="220" t="s">
        <v>396</v>
      </c>
      <c r="D189" s="220" t="s">
        <v>167</v>
      </c>
      <c r="E189" s="221" t="s">
        <v>1525</v>
      </c>
      <c r="F189" s="222" t="s">
        <v>1526</v>
      </c>
      <c r="G189" s="223" t="s">
        <v>197</v>
      </c>
      <c r="H189" s="224">
        <v>206.30000000000001</v>
      </c>
      <c r="I189" s="225"/>
      <c r="J189" s="226">
        <f>ROUND(I189*H189,2)</f>
        <v>0</v>
      </c>
      <c r="K189" s="222" t="s">
        <v>367</v>
      </c>
      <c r="L189" s="44"/>
      <c r="M189" s="227" t="s">
        <v>19</v>
      </c>
      <c r="N189" s="228" t="s">
        <v>47</v>
      </c>
      <c r="O189" s="84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AR189" s="231" t="s">
        <v>172</v>
      </c>
      <c r="AT189" s="231" t="s">
        <v>167</v>
      </c>
      <c r="AU189" s="231" t="s">
        <v>83</v>
      </c>
      <c r="AY189" s="18" t="s">
        <v>165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8" t="s">
        <v>83</v>
      </c>
      <c r="BK189" s="232">
        <f>ROUND(I189*H189,2)</f>
        <v>0</v>
      </c>
      <c r="BL189" s="18" t="s">
        <v>172</v>
      </c>
      <c r="BM189" s="231" t="s">
        <v>1995</v>
      </c>
    </row>
    <row r="190" s="1" customFormat="1">
      <c r="B190" s="39"/>
      <c r="C190" s="40"/>
      <c r="D190" s="233" t="s">
        <v>174</v>
      </c>
      <c r="E190" s="40"/>
      <c r="F190" s="234" t="s">
        <v>1526</v>
      </c>
      <c r="G190" s="40"/>
      <c r="H190" s="40"/>
      <c r="I190" s="146"/>
      <c r="J190" s="40"/>
      <c r="K190" s="40"/>
      <c r="L190" s="44"/>
      <c r="M190" s="235"/>
      <c r="N190" s="84"/>
      <c r="O190" s="84"/>
      <c r="P190" s="84"/>
      <c r="Q190" s="84"/>
      <c r="R190" s="84"/>
      <c r="S190" s="84"/>
      <c r="T190" s="85"/>
      <c r="AT190" s="18" t="s">
        <v>174</v>
      </c>
      <c r="AU190" s="18" t="s">
        <v>83</v>
      </c>
    </row>
    <row r="191" s="1" customFormat="1" ht="16.5" customHeight="1">
      <c r="B191" s="39"/>
      <c r="C191" s="220" t="s">
        <v>403</v>
      </c>
      <c r="D191" s="220" t="s">
        <v>167</v>
      </c>
      <c r="E191" s="221" t="s">
        <v>1556</v>
      </c>
      <c r="F191" s="222" t="s">
        <v>1557</v>
      </c>
      <c r="G191" s="223" t="s">
        <v>324</v>
      </c>
      <c r="H191" s="224">
        <v>35</v>
      </c>
      <c r="I191" s="225"/>
      <c r="J191" s="226">
        <f>ROUND(I191*H191,2)</f>
        <v>0</v>
      </c>
      <c r="K191" s="222" t="s">
        <v>367</v>
      </c>
      <c r="L191" s="44"/>
      <c r="M191" s="227" t="s">
        <v>19</v>
      </c>
      <c r="N191" s="228" t="s">
        <v>47</v>
      </c>
      <c r="O191" s="84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AR191" s="231" t="s">
        <v>172</v>
      </c>
      <c r="AT191" s="231" t="s">
        <v>167</v>
      </c>
      <c r="AU191" s="231" t="s">
        <v>83</v>
      </c>
      <c r="AY191" s="18" t="s">
        <v>165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8" t="s">
        <v>83</v>
      </c>
      <c r="BK191" s="232">
        <f>ROUND(I191*H191,2)</f>
        <v>0</v>
      </c>
      <c r="BL191" s="18" t="s">
        <v>172</v>
      </c>
      <c r="BM191" s="231" t="s">
        <v>1996</v>
      </c>
    </row>
    <row r="192" s="1" customFormat="1">
      <c r="B192" s="39"/>
      <c r="C192" s="40"/>
      <c r="D192" s="233" t="s">
        <v>174</v>
      </c>
      <c r="E192" s="40"/>
      <c r="F192" s="234" t="s">
        <v>1557</v>
      </c>
      <c r="G192" s="40"/>
      <c r="H192" s="40"/>
      <c r="I192" s="146"/>
      <c r="J192" s="40"/>
      <c r="K192" s="40"/>
      <c r="L192" s="44"/>
      <c r="M192" s="235"/>
      <c r="N192" s="84"/>
      <c r="O192" s="84"/>
      <c r="P192" s="84"/>
      <c r="Q192" s="84"/>
      <c r="R192" s="84"/>
      <c r="S192" s="84"/>
      <c r="T192" s="85"/>
      <c r="AT192" s="18" t="s">
        <v>174</v>
      </c>
      <c r="AU192" s="18" t="s">
        <v>83</v>
      </c>
    </row>
    <row r="193" s="13" customFormat="1">
      <c r="B193" s="246"/>
      <c r="C193" s="247"/>
      <c r="D193" s="233" t="s">
        <v>176</v>
      </c>
      <c r="E193" s="248" t="s">
        <v>19</v>
      </c>
      <c r="F193" s="249" t="s">
        <v>1997</v>
      </c>
      <c r="G193" s="247"/>
      <c r="H193" s="250">
        <v>35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AT193" s="256" t="s">
        <v>176</v>
      </c>
      <c r="AU193" s="256" t="s">
        <v>83</v>
      </c>
      <c r="AV193" s="13" t="s">
        <v>85</v>
      </c>
      <c r="AW193" s="13" t="s">
        <v>37</v>
      </c>
      <c r="AX193" s="13" t="s">
        <v>76</v>
      </c>
      <c r="AY193" s="256" t="s">
        <v>165</v>
      </c>
    </row>
    <row r="194" s="14" customFormat="1">
      <c r="B194" s="257"/>
      <c r="C194" s="258"/>
      <c r="D194" s="233" t="s">
        <v>176</v>
      </c>
      <c r="E194" s="259" t="s">
        <v>19</v>
      </c>
      <c r="F194" s="260" t="s">
        <v>181</v>
      </c>
      <c r="G194" s="258"/>
      <c r="H194" s="261">
        <v>35</v>
      </c>
      <c r="I194" s="262"/>
      <c r="J194" s="258"/>
      <c r="K194" s="258"/>
      <c r="L194" s="263"/>
      <c r="M194" s="264"/>
      <c r="N194" s="265"/>
      <c r="O194" s="265"/>
      <c r="P194" s="265"/>
      <c r="Q194" s="265"/>
      <c r="R194" s="265"/>
      <c r="S194" s="265"/>
      <c r="T194" s="266"/>
      <c r="AT194" s="267" t="s">
        <v>176</v>
      </c>
      <c r="AU194" s="267" t="s">
        <v>83</v>
      </c>
      <c r="AV194" s="14" t="s">
        <v>172</v>
      </c>
      <c r="AW194" s="14" t="s">
        <v>37</v>
      </c>
      <c r="AX194" s="14" t="s">
        <v>83</v>
      </c>
      <c r="AY194" s="267" t="s">
        <v>165</v>
      </c>
    </row>
    <row r="195" s="1" customFormat="1" ht="16.5" customHeight="1">
      <c r="B195" s="39"/>
      <c r="C195" s="220" t="s">
        <v>409</v>
      </c>
      <c r="D195" s="220" t="s">
        <v>167</v>
      </c>
      <c r="E195" s="221" t="s">
        <v>1528</v>
      </c>
      <c r="F195" s="222" t="s">
        <v>1529</v>
      </c>
      <c r="G195" s="223" t="s">
        <v>324</v>
      </c>
      <c r="H195" s="224">
        <v>9</v>
      </c>
      <c r="I195" s="225"/>
      <c r="J195" s="226">
        <f>ROUND(I195*H195,2)</f>
        <v>0</v>
      </c>
      <c r="K195" s="222" t="s">
        <v>367</v>
      </c>
      <c r="L195" s="44"/>
      <c r="M195" s="227" t="s">
        <v>19</v>
      </c>
      <c r="N195" s="228" t="s">
        <v>47</v>
      </c>
      <c r="O195" s="84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AR195" s="231" t="s">
        <v>172</v>
      </c>
      <c r="AT195" s="231" t="s">
        <v>167</v>
      </c>
      <c r="AU195" s="231" t="s">
        <v>83</v>
      </c>
      <c r="AY195" s="18" t="s">
        <v>165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8" t="s">
        <v>83</v>
      </c>
      <c r="BK195" s="232">
        <f>ROUND(I195*H195,2)</f>
        <v>0</v>
      </c>
      <c r="BL195" s="18" t="s">
        <v>172</v>
      </c>
      <c r="BM195" s="231" t="s">
        <v>1998</v>
      </c>
    </row>
    <row r="196" s="1" customFormat="1">
      <c r="B196" s="39"/>
      <c r="C196" s="40"/>
      <c r="D196" s="233" t="s">
        <v>174</v>
      </c>
      <c r="E196" s="40"/>
      <c r="F196" s="234" t="s">
        <v>1529</v>
      </c>
      <c r="G196" s="40"/>
      <c r="H196" s="40"/>
      <c r="I196" s="146"/>
      <c r="J196" s="40"/>
      <c r="K196" s="40"/>
      <c r="L196" s="44"/>
      <c r="M196" s="235"/>
      <c r="N196" s="84"/>
      <c r="O196" s="84"/>
      <c r="P196" s="84"/>
      <c r="Q196" s="84"/>
      <c r="R196" s="84"/>
      <c r="S196" s="84"/>
      <c r="T196" s="85"/>
      <c r="AT196" s="18" t="s">
        <v>174</v>
      </c>
      <c r="AU196" s="18" t="s">
        <v>83</v>
      </c>
    </row>
    <row r="197" s="13" customFormat="1">
      <c r="B197" s="246"/>
      <c r="C197" s="247"/>
      <c r="D197" s="233" t="s">
        <v>176</v>
      </c>
      <c r="E197" s="248" t="s">
        <v>19</v>
      </c>
      <c r="F197" s="249" t="s">
        <v>1999</v>
      </c>
      <c r="G197" s="247"/>
      <c r="H197" s="250">
        <v>9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AT197" s="256" t="s">
        <v>176</v>
      </c>
      <c r="AU197" s="256" t="s">
        <v>83</v>
      </c>
      <c r="AV197" s="13" t="s">
        <v>85</v>
      </c>
      <c r="AW197" s="13" t="s">
        <v>37</v>
      </c>
      <c r="AX197" s="13" t="s">
        <v>76</v>
      </c>
      <c r="AY197" s="256" t="s">
        <v>165</v>
      </c>
    </row>
    <row r="198" s="14" customFormat="1">
      <c r="B198" s="257"/>
      <c r="C198" s="258"/>
      <c r="D198" s="233" t="s">
        <v>176</v>
      </c>
      <c r="E198" s="259" t="s">
        <v>19</v>
      </c>
      <c r="F198" s="260" t="s">
        <v>181</v>
      </c>
      <c r="G198" s="258"/>
      <c r="H198" s="261">
        <v>9</v>
      </c>
      <c r="I198" s="262"/>
      <c r="J198" s="258"/>
      <c r="K198" s="258"/>
      <c r="L198" s="263"/>
      <c r="M198" s="264"/>
      <c r="N198" s="265"/>
      <c r="O198" s="265"/>
      <c r="P198" s="265"/>
      <c r="Q198" s="265"/>
      <c r="R198" s="265"/>
      <c r="S198" s="265"/>
      <c r="T198" s="266"/>
      <c r="AT198" s="267" t="s">
        <v>176</v>
      </c>
      <c r="AU198" s="267" t="s">
        <v>83</v>
      </c>
      <c r="AV198" s="14" t="s">
        <v>172</v>
      </c>
      <c r="AW198" s="14" t="s">
        <v>37</v>
      </c>
      <c r="AX198" s="14" t="s">
        <v>83</v>
      </c>
      <c r="AY198" s="267" t="s">
        <v>165</v>
      </c>
    </row>
    <row r="199" s="1" customFormat="1" ht="16.5" customHeight="1">
      <c r="B199" s="39"/>
      <c r="C199" s="220" t="s">
        <v>416</v>
      </c>
      <c r="D199" s="220" t="s">
        <v>167</v>
      </c>
      <c r="E199" s="221" t="s">
        <v>1532</v>
      </c>
      <c r="F199" s="222" t="s">
        <v>1533</v>
      </c>
      <c r="G199" s="223" t="s">
        <v>324</v>
      </c>
      <c r="H199" s="224">
        <v>32</v>
      </c>
      <c r="I199" s="225"/>
      <c r="J199" s="226">
        <f>ROUND(I199*H199,2)</f>
        <v>0</v>
      </c>
      <c r="K199" s="222" t="s">
        <v>367</v>
      </c>
      <c r="L199" s="44"/>
      <c r="M199" s="227" t="s">
        <v>19</v>
      </c>
      <c r="N199" s="228" t="s">
        <v>47</v>
      </c>
      <c r="O199" s="84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AR199" s="231" t="s">
        <v>172</v>
      </c>
      <c r="AT199" s="231" t="s">
        <v>167</v>
      </c>
      <c r="AU199" s="231" t="s">
        <v>83</v>
      </c>
      <c r="AY199" s="18" t="s">
        <v>165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8" t="s">
        <v>83</v>
      </c>
      <c r="BK199" s="232">
        <f>ROUND(I199*H199,2)</f>
        <v>0</v>
      </c>
      <c r="BL199" s="18" t="s">
        <v>172</v>
      </c>
      <c r="BM199" s="231" t="s">
        <v>2000</v>
      </c>
    </row>
    <row r="200" s="1" customFormat="1">
      <c r="B200" s="39"/>
      <c r="C200" s="40"/>
      <c r="D200" s="233" t="s">
        <v>174</v>
      </c>
      <c r="E200" s="40"/>
      <c r="F200" s="234" t="s">
        <v>1533</v>
      </c>
      <c r="G200" s="40"/>
      <c r="H200" s="40"/>
      <c r="I200" s="146"/>
      <c r="J200" s="40"/>
      <c r="K200" s="40"/>
      <c r="L200" s="44"/>
      <c r="M200" s="235"/>
      <c r="N200" s="84"/>
      <c r="O200" s="84"/>
      <c r="P200" s="84"/>
      <c r="Q200" s="84"/>
      <c r="R200" s="84"/>
      <c r="S200" s="84"/>
      <c r="T200" s="85"/>
      <c r="AT200" s="18" t="s">
        <v>174</v>
      </c>
      <c r="AU200" s="18" t="s">
        <v>83</v>
      </c>
    </row>
    <row r="201" s="13" customFormat="1">
      <c r="B201" s="246"/>
      <c r="C201" s="247"/>
      <c r="D201" s="233" t="s">
        <v>176</v>
      </c>
      <c r="E201" s="248" t="s">
        <v>19</v>
      </c>
      <c r="F201" s="249" t="s">
        <v>2001</v>
      </c>
      <c r="G201" s="247"/>
      <c r="H201" s="250">
        <v>32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AT201" s="256" t="s">
        <v>176</v>
      </c>
      <c r="AU201" s="256" t="s">
        <v>83</v>
      </c>
      <c r="AV201" s="13" t="s">
        <v>85</v>
      </c>
      <c r="AW201" s="13" t="s">
        <v>37</v>
      </c>
      <c r="AX201" s="13" t="s">
        <v>76</v>
      </c>
      <c r="AY201" s="256" t="s">
        <v>165</v>
      </c>
    </row>
    <row r="202" s="14" customFormat="1">
      <c r="B202" s="257"/>
      <c r="C202" s="258"/>
      <c r="D202" s="233" t="s">
        <v>176</v>
      </c>
      <c r="E202" s="259" t="s">
        <v>19</v>
      </c>
      <c r="F202" s="260" t="s">
        <v>181</v>
      </c>
      <c r="G202" s="258"/>
      <c r="H202" s="261">
        <v>32</v>
      </c>
      <c r="I202" s="262"/>
      <c r="J202" s="258"/>
      <c r="K202" s="258"/>
      <c r="L202" s="263"/>
      <c r="M202" s="264"/>
      <c r="N202" s="265"/>
      <c r="O202" s="265"/>
      <c r="P202" s="265"/>
      <c r="Q202" s="265"/>
      <c r="R202" s="265"/>
      <c r="S202" s="265"/>
      <c r="T202" s="266"/>
      <c r="AT202" s="267" t="s">
        <v>176</v>
      </c>
      <c r="AU202" s="267" t="s">
        <v>83</v>
      </c>
      <c r="AV202" s="14" t="s">
        <v>172</v>
      </c>
      <c r="AW202" s="14" t="s">
        <v>37</v>
      </c>
      <c r="AX202" s="14" t="s">
        <v>83</v>
      </c>
      <c r="AY202" s="267" t="s">
        <v>165</v>
      </c>
    </row>
    <row r="203" s="1" customFormat="1" ht="16.5" customHeight="1">
      <c r="B203" s="39"/>
      <c r="C203" s="220" t="s">
        <v>422</v>
      </c>
      <c r="D203" s="220" t="s">
        <v>167</v>
      </c>
      <c r="E203" s="221" t="s">
        <v>1539</v>
      </c>
      <c r="F203" s="222" t="s">
        <v>1540</v>
      </c>
      <c r="G203" s="223" t="s">
        <v>324</v>
      </c>
      <c r="H203" s="224">
        <v>3</v>
      </c>
      <c r="I203" s="225"/>
      <c r="J203" s="226">
        <f>ROUND(I203*H203,2)</f>
        <v>0</v>
      </c>
      <c r="K203" s="222" t="s">
        <v>367</v>
      </c>
      <c r="L203" s="44"/>
      <c r="M203" s="227" t="s">
        <v>19</v>
      </c>
      <c r="N203" s="228" t="s">
        <v>47</v>
      </c>
      <c r="O203" s="84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AR203" s="231" t="s">
        <v>172</v>
      </c>
      <c r="AT203" s="231" t="s">
        <v>167</v>
      </c>
      <c r="AU203" s="231" t="s">
        <v>83</v>
      </c>
      <c r="AY203" s="18" t="s">
        <v>165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8" t="s">
        <v>83</v>
      </c>
      <c r="BK203" s="232">
        <f>ROUND(I203*H203,2)</f>
        <v>0</v>
      </c>
      <c r="BL203" s="18" t="s">
        <v>172</v>
      </c>
      <c r="BM203" s="231" t="s">
        <v>2002</v>
      </c>
    </row>
    <row r="204" s="1" customFormat="1">
      <c r="B204" s="39"/>
      <c r="C204" s="40"/>
      <c r="D204" s="233" t="s">
        <v>174</v>
      </c>
      <c r="E204" s="40"/>
      <c r="F204" s="234" t="s">
        <v>1540</v>
      </c>
      <c r="G204" s="40"/>
      <c r="H204" s="40"/>
      <c r="I204" s="146"/>
      <c r="J204" s="40"/>
      <c r="K204" s="40"/>
      <c r="L204" s="44"/>
      <c r="M204" s="235"/>
      <c r="N204" s="84"/>
      <c r="O204" s="84"/>
      <c r="P204" s="84"/>
      <c r="Q204" s="84"/>
      <c r="R204" s="84"/>
      <c r="S204" s="84"/>
      <c r="T204" s="85"/>
      <c r="AT204" s="18" t="s">
        <v>174</v>
      </c>
      <c r="AU204" s="18" t="s">
        <v>83</v>
      </c>
    </row>
    <row r="205" s="1" customFormat="1" ht="16.5" customHeight="1">
      <c r="B205" s="39"/>
      <c r="C205" s="220" t="s">
        <v>429</v>
      </c>
      <c r="D205" s="220" t="s">
        <v>167</v>
      </c>
      <c r="E205" s="221" t="s">
        <v>1542</v>
      </c>
      <c r="F205" s="222" t="s">
        <v>1543</v>
      </c>
      <c r="G205" s="223" t="s">
        <v>324</v>
      </c>
      <c r="H205" s="224">
        <v>3</v>
      </c>
      <c r="I205" s="225"/>
      <c r="J205" s="226">
        <f>ROUND(I205*H205,2)</f>
        <v>0</v>
      </c>
      <c r="K205" s="222" t="s">
        <v>367</v>
      </c>
      <c r="L205" s="44"/>
      <c r="M205" s="227" t="s">
        <v>19</v>
      </c>
      <c r="N205" s="228" t="s">
        <v>47</v>
      </c>
      <c r="O205" s="84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AR205" s="231" t="s">
        <v>172</v>
      </c>
      <c r="AT205" s="231" t="s">
        <v>167</v>
      </c>
      <c r="AU205" s="231" t="s">
        <v>83</v>
      </c>
      <c r="AY205" s="18" t="s">
        <v>165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8" t="s">
        <v>83</v>
      </c>
      <c r="BK205" s="232">
        <f>ROUND(I205*H205,2)</f>
        <v>0</v>
      </c>
      <c r="BL205" s="18" t="s">
        <v>172</v>
      </c>
      <c r="BM205" s="231" t="s">
        <v>2003</v>
      </c>
    </row>
    <row r="206" s="1" customFormat="1">
      <c r="B206" s="39"/>
      <c r="C206" s="40"/>
      <c r="D206" s="233" t="s">
        <v>174</v>
      </c>
      <c r="E206" s="40"/>
      <c r="F206" s="234" t="s">
        <v>1543</v>
      </c>
      <c r="G206" s="40"/>
      <c r="H206" s="40"/>
      <c r="I206" s="146"/>
      <c r="J206" s="40"/>
      <c r="K206" s="40"/>
      <c r="L206" s="44"/>
      <c r="M206" s="235"/>
      <c r="N206" s="84"/>
      <c r="O206" s="84"/>
      <c r="P206" s="84"/>
      <c r="Q206" s="84"/>
      <c r="R206" s="84"/>
      <c r="S206" s="84"/>
      <c r="T206" s="85"/>
      <c r="AT206" s="18" t="s">
        <v>174</v>
      </c>
      <c r="AU206" s="18" t="s">
        <v>83</v>
      </c>
    </row>
    <row r="207" s="1" customFormat="1" ht="16.5" customHeight="1">
      <c r="B207" s="39"/>
      <c r="C207" s="220" t="s">
        <v>434</v>
      </c>
      <c r="D207" s="220" t="s">
        <v>167</v>
      </c>
      <c r="E207" s="221" t="s">
        <v>2004</v>
      </c>
      <c r="F207" s="222" t="s">
        <v>2005</v>
      </c>
      <c r="G207" s="223" t="s">
        <v>324</v>
      </c>
      <c r="H207" s="224">
        <v>1</v>
      </c>
      <c r="I207" s="225"/>
      <c r="J207" s="226">
        <f>ROUND(I207*H207,2)</f>
        <v>0</v>
      </c>
      <c r="K207" s="222" t="s">
        <v>367</v>
      </c>
      <c r="L207" s="44"/>
      <c r="M207" s="227" t="s">
        <v>19</v>
      </c>
      <c r="N207" s="228" t="s">
        <v>47</v>
      </c>
      <c r="O207" s="84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AR207" s="231" t="s">
        <v>172</v>
      </c>
      <c r="AT207" s="231" t="s">
        <v>167</v>
      </c>
      <c r="AU207" s="231" t="s">
        <v>83</v>
      </c>
      <c r="AY207" s="18" t="s">
        <v>165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8" t="s">
        <v>83</v>
      </c>
      <c r="BK207" s="232">
        <f>ROUND(I207*H207,2)</f>
        <v>0</v>
      </c>
      <c r="BL207" s="18" t="s">
        <v>172</v>
      </c>
      <c r="BM207" s="231" t="s">
        <v>2006</v>
      </c>
    </row>
    <row r="208" s="1" customFormat="1">
      <c r="B208" s="39"/>
      <c r="C208" s="40"/>
      <c r="D208" s="233" t="s">
        <v>174</v>
      </c>
      <c r="E208" s="40"/>
      <c r="F208" s="234" t="s">
        <v>2005</v>
      </c>
      <c r="G208" s="40"/>
      <c r="H208" s="40"/>
      <c r="I208" s="146"/>
      <c r="J208" s="40"/>
      <c r="K208" s="40"/>
      <c r="L208" s="44"/>
      <c r="M208" s="235"/>
      <c r="N208" s="84"/>
      <c r="O208" s="84"/>
      <c r="P208" s="84"/>
      <c r="Q208" s="84"/>
      <c r="R208" s="84"/>
      <c r="S208" s="84"/>
      <c r="T208" s="85"/>
      <c r="AT208" s="18" t="s">
        <v>174</v>
      </c>
      <c r="AU208" s="18" t="s">
        <v>83</v>
      </c>
    </row>
    <row r="209" s="1" customFormat="1" ht="16.5" customHeight="1">
      <c r="B209" s="39"/>
      <c r="C209" s="220" t="s">
        <v>439</v>
      </c>
      <c r="D209" s="220" t="s">
        <v>167</v>
      </c>
      <c r="E209" s="221" t="s">
        <v>1545</v>
      </c>
      <c r="F209" s="222" t="s">
        <v>1546</v>
      </c>
      <c r="G209" s="223" t="s">
        <v>324</v>
      </c>
      <c r="H209" s="224">
        <v>3</v>
      </c>
      <c r="I209" s="225"/>
      <c r="J209" s="226">
        <f>ROUND(I209*H209,2)</f>
        <v>0</v>
      </c>
      <c r="K209" s="222" t="s">
        <v>367</v>
      </c>
      <c r="L209" s="44"/>
      <c r="M209" s="227" t="s">
        <v>19</v>
      </c>
      <c r="N209" s="228" t="s">
        <v>47</v>
      </c>
      <c r="O209" s="84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AR209" s="231" t="s">
        <v>172</v>
      </c>
      <c r="AT209" s="231" t="s">
        <v>167</v>
      </c>
      <c r="AU209" s="231" t="s">
        <v>83</v>
      </c>
      <c r="AY209" s="18" t="s">
        <v>165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8" t="s">
        <v>83</v>
      </c>
      <c r="BK209" s="232">
        <f>ROUND(I209*H209,2)</f>
        <v>0</v>
      </c>
      <c r="BL209" s="18" t="s">
        <v>172</v>
      </c>
      <c r="BM209" s="231" t="s">
        <v>2007</v>
      </c>
    </row>
    <row r="210" s="1" customFormat="1">
      <c r="B210" s="39"/>
      <c r="C210" s="40"/>
      <c r="D210" s="233" t="s">
        <v>174</v>
      </c>
      <c r="E210" s="40"/>
      <c r="F210" s="234" t="s">
        <v>1546</v>
      </c>
      <c r="G210" s="40"/>
      <c r="H210" s="40"/>
      <c r="I210" s="146"/>
      <c r="J210" s="40"/>
      <c r="K210" s="40"/>
      <c r="L210" s="44"/>
      <c r="M210" s="235"/>
      <c r="N210" s="84"/>
      <c r="O210" s="84"/>
      <c r="P210" s="84"/>
      <c r="Q210" s="84"/>
      <c r="R210" s="84"/>
      <c r="S210" s="84"/>
      <c r="T210" s="85"/>
      <c r="AT210" s="18" t="s">
        <v>174</v>
      </c>
      <c r="AU210" s="18" t="s">
        <v>83</v>
      </c>
    </row>
    <row r="211" s="1" customFormat="1" ht="16.5" customHeight="1">
      <c r="B211" s="39"/>
      <c r="C211" s="220" t="s">
        <v>446</v>
      </c>
      <c r="D211" s="220" t="s">
        <v>167</v>
      </c>
      <c r="E211" s="221" t="s">
        <v>1548</v>
      </c>
      <c r="F211" s="222" t="s">
        <v>1549</v>
      </c>
      <c r="G211" s="223" t="s">
        <v>197</v>
      </c>
      <c r="H211" s="224">
        <v>16</v>
      </c>
      <c r="I211" s="225"/>
      <c r="J211" s="226">
        <f>ROUND(I211*H211,2)</f>
        <v>0</v>
      </c>
      <c r="K211" s="222" t="s">
        <v>367</v>
      </c>
      <c r="L211" s="44"/>
      <c r="M211" s="227" t="s">
        <v>19</v>
      </c>
      <c r="N211" s="228" t="s">
        <v>47</v>
      </c>
      <c r="O211" s="84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AR211" s="231" t="s">
        <v>172</v>
      </c>
      <c r="AT211" s="231" t="s">
        <v>167</v>
      </c>
      <c r="AU211" s="231" t="s">
        <v>83</v>
      </c>
      <c r="AY211" s="18" t="s">
        <v>165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8" t="s">
        <v>83</v>
      </c>
      <c r="BK211" s="232">
        <f>ROUND(I211*H211,2)</f>
        <v>0</v>
      </c>
      <c r="BL211" s="18" t="s">
        <v>172</v>
      </c>
      <c r="BM211" s="231" t="s">
        <v>2008</v>
      </c>
    </row>
    <row r="212" s="1" customFormat="1">
      <c r="B212" s="39"/>
      <c r="C212" s="40"/>
      <c r="D212" s="233" t="s">
        <v>174</v>
      </c>
      <c r="E212" s="40"/>
      <c r="F212" s="234" t="s">
        <v>1549</v>
      </c>
      <c r="G212" s="40"/>
      <c r="H212" s="40"/>
      <c r="I212" s="146"/>
      <c r="J212" s="40"/>
      <c r="K212" s="40"/>
      <c r="L212" s="44"/>
      <c r="M212" s="235"/>
      <c r="N212" s="84"/>
      <c r="O212" s="84"/>
      <c r="P212" s="84"/>
      <c r="Q212" s="84"/>
      <c r="R212" s="84"/>
      <c r="S212" s="84"/>
      <c r="T212" s="85"/>
      <c r="AT212" s="18" t="s">
        <v>174</v>
      </c>
      <c r="AU212" s="18" t="s">
        <v>83</v>
      </c>
    </row>
    <row r="213" s="13" customFormat="1">
      <c r="B213" s="246"/>
      <c r="C213" s="247"/>
      <c r="D213" s="233" t="s">
        <v>176</v>
      </c>
      <c r="E213" s="248" t="s">
        <v>19</v>
      </c>
      <c r="F213" s="249" t="s">
        <v>2009</v>
      </c>
      <c r="G213" s="247"/>
      <c r="H213" s="250">
        <v>16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AT213" s="256" t="s">
        <v>176</v>
      </c>
      <c r="AU213" s="256" t="s">
        <v>83</v>
      </c>
      <c r="AV213" s="13" t="s">
        <v>85</v>
      </c>
      <c r="AW213" s="13" t="s">
        <v>37</v>
      </c>
      <c r="AX213" s="13" t="s">
        <v>76</v>
      </c>
      <c r="AY213" s="256" t="s">
        <v>165</v>
      </c>
    </row>
    <row r="214" s="14" customFormat="1">
      <c r="B214" s="257"/>
      <c r="C214" s="258"/>
      <c r="D214" s="233" t="s">
        <v>176</v>
      </c>
      <c r="E214" s="259" t="s">
        <v>19</v>
      </c>
      <c r="F214" s="260" t="s">
        <v>181</v>
      </c>
      <c r="G214" s="258"/>
      <c r="H214" s="261">
        <v>16</v>
      </c>
      <c r="I214" s="262"/>
      <c r="J214" s="258"/>
      <c r="K214" s="258"/>
      <c r="L214" s="263"/>
      <c r="M214" s="264"/>
      <c r="N214" s="265"/>
      <c r="O214" s="265"/>
      <c r="P214" s="265"/>
      <c r="Q214" s="265"/>
      <c r="R214" s="265"/>
      <c r="S214" s="265"/>
      <c r="T214" s="266"/>
      <c r="AT214" s="267" t="s">
        <v>176</v>
      </c>
      <c r="AU214" s="267" t="s">
        <v>83</v>
      </c>
      <c r="AV214" s="14" t="s">
        <v>172</v>
      </c>
      <c r="AW214" s="14" t="s">
        <v>37</v>
      </c>
      <c r="AX214" s="14" t="s">
        <v>83</v>
      </c>
      <c r="AY214" s="267" t="s">
        <v>165</v>
      </c>
    </row>
    <row r="215" s="1" customFormat="1" ht="16.5" customHeight="1">
      <c r="B215" s="39"/>
      <c r="C215" s="220" t="s">
        <v>456</v>
      </c>
      <c r="D215" s="220" t="s">
        <v>167</v>
      </c>
      <c r="E215" s="221" t="s">
        <v>1552</v>
      </c>
      <c r="F215" s="222" t="s">
        <v>1553</v>
      </c>
      <c r="G215" s="223" t="s">
        <v>197</v>
      </c>
      <c r="H215" s="224">
        <v>23</v>
      </c>
      <c r="I215" s="225"/>
      <c r="J215" s="226">
        <f>ROUND(I215*H215,2)</f>
        <v>0</v>
      </c>
      <c r="K215" s="222" t="s">
        <v>367</v>
      </c>
      <c r="L215" s="44"/>
      <c r="M215" s="227" t="s">
        <v>19</v>
      </c>
      <c r="N215" s="228" t="s">
        <v>47</v>
      </c>
      <c r="O215" s="84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AR215" s="231" t="s">
        <v>172</v>
      </c>
      <c r="AT215" s="231" t="s">
        <v>167</v>
      </c>
      <c r="AU215" s="231" t="s">
        <v>83</v>
      </c>
      <c r="AY215" s="18" t="s">
        <v>165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8" t="s">
        <v>83</v>
      </c>
      <c r="BK215" s="232">
        <f>ROUND(I215*H215,2)</f>
        <v>0</v>
      </c>
      <c r="BL215" s="18" t="s">
        <v>172</v>
      </c>
      <c r="BM215" s="231" t="s">
        <v>2010</v>
      </c>
    </row>
    <row r="216" s="1" customFormat="1">
      <c r="B216" s="39"/>
      <c r="C216" s="40"/>
      <c r="D216" s="233" t="s">
        <v>174</v>
      </c>
      <c r="E216" s="40"/>
      <c r="F216" s="234" t="s">
        <v>1553</v>
      </c>
      <c r="G216" s="40"/>
      <c r="H216" s="40"/>
      <c r="I216" s="146"/>
      <c r="J216" s="40"/>
      <c r="K216" s="40"/>
      <c r="L216" s="44"/>
      <c r="M216" s="235"/>
      <c r="N216" s="84"/>
      <c r="O216" s="84"/>
      <c r="P216" s="84"/>
      <c r="Q216" s="84"/>
      <c r="R216" s="84"/>
      <c r="S216" s="84"/>
      <c r="T216" s="85"/>
      <c r="AT216" s="18" t="s">
        <v>174</v>
      </c>
      <c r="AU216" s="18" t="s">
        <v>83</v>
      </c>
    </row>
    <row r="217" s="13" customFormat="1">
      <c r="B217" s="246"/>
      <c r="C217" s="247"/>
      <c r="D217" s="233" t="s">
        <v>176</v>
      </c>
      <c r="E217" s="248" t="s">
        <v>19</v>
      </c>
      <c r="F217" s="249" t="s">
        <v>2011</v>
      </c>
      <c r="G217" s="247"/>
      <c r="H217" s="250">
        <v>23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AT217" s="256" t="s">
        <v>176</v>
      </c>
      <c r="AU217" s="256" t="s">
        <v>83</v>
      </c>
      <c r="AV217" s="13" t="s">
        <v>85</v>
      </c>
      <c r="AW217" s="13" t="s">
        <v>37</v>
      </c>
      <c r="AX217" s="13" t="s">
        <v>76</v>
      </c>
      <c r="AY217" s="256" t="s">
        <v>165</v>
      </c>
    </row>
    <row r="218" s="14" customFormat="1">
      <c r="B218" s="257"/>
      <c r="C218" s="258"/>
      <c r="D218" s="233" t="s">
        <v>176</v>
      </c>
      <c r="E218" s="259" t="s">
        <v>19</v>
      </c>
      <c r="F218" s="260" t="s">
        <v>181</v>
      </c>
      <c r="G218" s="258"/>
      <c r="H218" s="261">
        <v>23</v>
      </c>
      <c r="I218" s="262"/>
      <c r="J218" s="258"/>
      <c r="K218" s="258"/>
      <c r="L218" s="263"/>
      <c r="M218" s="264"/>
      <c r="N218" s="265"/>
      <c r="O218" s="265"/>
      <c r="P218" s="265"/>
      <c r="Q218" s="265"/>
      <c r="R218" s="265"/>
      <c r="S218" s="265"/>
      <c r="T218" s="266"/>
      <c r="AT218" s="267" t="s">
        <v>176</v>
      </c>
      <c r="AU218" s="267" t="s">
        <v>83</v>
      </c>
      <c r="AV218" s="14" t="s">
        <v>172</v>
      </c>
      <c r="AW218" s="14" t="s">
        <v>37</v>
      </c>
      <c r="AX218" s="14" t="s">
        <v>83</v>
      </c>
      <c r="AY218" s="267" t="s">
        <v>165</v>
      </c>
    </row>
    <row r="219" s="1" customFormat="1" ht="16.5" customHeight="1">
      <c r="B219" s="39"/>
      <c r="C219" s="220" t="s">
        <v>463</v>
      </c>
      <c r="D219" s="220" t="s">
        <v>167</v>
      </c>
      <c r="E219" s="221" t="s">
        <v>1560</v>
      </c>
      <c r="F219" s="222" t="s">
        <v>1561</v>
      </c>
      <c r="G219" s="223" t="s">
        <v>1562</v>
      </c>
      <c r="H219" s="293"/>
      <c r="I219" s="225"/>
      <c r="J219" s="226">
        <f>ROUND(I219*H219,2)</f>
        <v>0</v>
      </c>
      <c r="K219" s="222" t="s">
        <v>367</v>
      </c>
      <c r="L219" s="44"/>
      <c r="M219" s="227" t="s">
        <v>19</v>
      </c>
      <c r="N219" s="228" t="s">
        <v>47</v>
      </c>
      <c r="O219" s="84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AR219" s="231" t="s">
        <v>172</v>
      </c>
      <c r="AT219" s="231" t="s">
        <v>167</v>
      </c>
      <c r="AU219" s="231" t="s">
        <v>83</v>
      </c>
      <c r="AY219" s="18" t="s">
        <v>165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8" t="s">
        <v>83</v>
      </c>
      <c r="BK219" s="232">
        <f>ROUND(I219*H219,2)</f>
        <v>0</v>
      </c>
      <c r="BL219" s="18" t="s">
        <v>172</v>
      </c>
      <c r="BM219" s="231" t="s">
        <v>2012</v>
      </c>
    </row>
    <row r="220" s="1" customFormat="1">
      <c r="B220" s="39"/>
      <c r="C220" s="40"/>
      <c r="D220" s="233" t="s">
        <v>174</v>
      </c>
      <c r="E220" s="40"/>
      <c r="F220" s="234" t="s">
        <v>1561</v>
      </c>
      <c r="G220" s="40"/>
      <c r="H220" s="40"/>
      <c r="I220" s="146"/>
      <c r="J220" s="40"/>
      <c r="K220" s="40"/>
      <c r="L220" s="44"/>
      <c r="M220" s="235"/>
      <c r="N220" s="84"/>
      <c r="O220" s="84"/>
      <c r="P220" s="84"/>
      <c r="Q220" s="84"/>
      <c r="R220" s="84"/>
      <c r="S220" s="84"/>
      <c r="T220" s="85"/>
      <c r="AT220" s="18" t="s">
        <v>174</v>
      </c>
      <c r="AU220" s="18" t="s">
        <v>83</v>
      </c>
    </row>
    <row r="221" s="1" customFormat="1" ht="16.5" customHeight="1">
      <c r="B221" s="39"/>
      <c r="C221" s="220" t="s">
        <v>471</v>
      </c>
      <c r="D221" s="220" t="s">
        <v>167</v>
      </c>
      <c r="E221" s="221" t="s">
        <v>1564</v>
      </c>
      <c r="F221" s="222" t="s">
        <v>1565</v>
      </c>
      <c r="G221" s="223" t="s">
        <v>1562</v>
      </c>
      <c r="H221" s="293"/>
      <c r="I221" s="225"/>
      <c r="J221" s="226">
        <f>ROUND(I221*H221,2)</f>
        <v>0</v>
      </c>
      <c r="K221" s="222" t="s">
        <v>367</v>
      </c>
      <c r="L221" s="44"/>
      <c r="M221" s="227" t="s">
        <v>19</v>
      </c>
      <c r="N221" s="228" t="s">
        <v>47</v>
      </c>
      <c r="O221" s="84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AR221" s="231" t="s">
        <v>172</v>
      </c>
      <c r="AT221" s="231" t="s">
        <v>167</v>
      </c>
      <c r="AU221" s="231" t="s">
        <v>83</v>
      </c>
      <c r="AY221" s="18" t="s">
        <v>165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8" t="s">
        <v>83</v>
      </c>
      <c r="BK221" s="232">
        <f>ROUND(I221*H221,2)</f>
        <v>0</v>
      </c>
      <c r="BL221" s="18" t="s">
        <v>172</v>
      </c>
      <c r="BM221" s="231" t="s">
        <v>2013</v>
      </c>
    </row>
    <row r="222" s="1" customFormat="1">
      <c r="B222" s="39"/>
      <c r="C222" s="40"/>
      <c r="D222" s="233" t="s">
        <v>174</v>
      </c>
      <c r="E222" s="40"/>
      <c r="F222" s="234" t="s">
        <v>1565</v>
      </c>
      <c r="G222" s="40"/>
      <c r="H222" s="40"/>
      <c r="I222" s="146"/>
      <c r="J222" s="40"/>
      <c r="K222" s="40"/>
      <c r="L222" s="44"/>
      <c r="M222" s="235"/>
      <c r="N222" s="84"/>
      <c r="O222" s="84"/>
      <c r="P222" s="84"/>
      <c r="Q222" s="84"/>
      <c r="R222" s="84"/>
      <c r="S222" s="84"/>
      <c r="T222" s="85"/>
      <c r="AT222" s="18" t="s">
        <v>174</v>
      </c>
      <c r="AU222" s="18" t="s">
        <v>83</v>
      </c>
    </row>
    <row r="223" s="11" customFormat="1" ht="25.92" customHeight="1">
      <c r="B223" s="204"/>
      <c r="C223" s="205"/>
      <c r="D223" s="206" t="s">
        <v>75</v>
      </c>
      <c r="E223" s="207" t="s">
        <v>1567</v>
      </c>
      <c r="F223" s="207" t="s">
        <v>1568</v>
      </c>
      <c r="G223" s="205"/>
      <c r="H223" s="205"/>
      <c r="I223" s="208"/>
      <c r="J223" s="209">
        <f>BK223</f>
        <v>0</v>
      </c>
      <c r="K223" s="205"/>
      <c r="L223" s="210"/>
      <c r="M223" s="211"/>
      <c r="N223" s="212"/>
      <c r="O223" s="212"/>
      <c r="P223" s="213">
        <f>SUM(P224:P327)</f>
        <v>0</v>
      </c>
      <c r="Q223" s="212"/>
      <c r="R223" s="213">
        <f>SUM(R224:R327)</f>
        <v>0</v>
      </c>
      <c r="S223" s="212"/>
      <c r="T223" s="214">
        <f>SUM(T224:T327)</f>
        <v>0</v>
      </c>
      <c r="AR223" s="215" t="s">
        <v>83</v>
      </c>
      <c r="AT223" s="216" t="s">
        <v>75</v>
      </c>
      <c r="AU223" s="216" t="s">
        <v>76</v>
      </c>
      <c r="AY223" s="215" t="s">
        <v>165</v>
      </c>
      <c r="BK223" s="217">
        <f>SUM(BK224:BK327)</f>
        <v>0</v>
      </c>
    </row>
    <row r="224" s="1" customFormat="1" ht="16.5" customHeight="1">
      <c r="B224" s="39"/>
      <c r="C224" s="220" t="s">
        <v>479</v>
      </c>
      <c r="D224" s="220" t="s">
        <v>167</v>
      </c>
      <c r="E224" s="221" t="s">
        <v>1569</v>
      </c>
      <c r="F224" s="222" t="s">
        <v>1570</v>
      </c>
      <c r="G224" s="223" t="s">
        <v>303</v>
      </c>
      <c r="H224" s="224">
        <v>10.85</v>
      </c>
      <c r="I224" s="225"/>
      <c r="J224" s="226">
        <f>ROUND(I224*H224,2)</f>
        <v>0</v>
      </c>
      <c r="K224" s="222" t="s">
        <v>367</v>
      </c>
      <c r="L224" s="44"/>
      <c r="M224" s="227" t="s">
        <v>19</v>
      </c>
      <c r="N224" s="228" t="s">
        <v>47</v>
      </c>
      <c r="O224" s="84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AR224" s="231" t="s">
        <v>172</v>
      </c>
      <c r="AT224" s="231" t="s">
        <v>167</v>
      </c>
      <c r="AU224" s="231" t="s">
        <v>83</v>
      </c>
      <c r="AY224" s="18" t="s">
        <v>165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8" t="s">
        <v>83</v>
      </c>
      <c r="BK224" s="232">
        <f>ROUND(I224*H224,2)</f>
        <v>0</v>
      </c>
      <c r="BL224" s="18" t="s">
        <v>172</v>
      </c>
      <c r="BM224" s="231" t="s">
        <v>2014</v>
      </c>
    </row>
    <row r="225" s="1" customFormat="1">
      <c r="B225" s="39"/>
      <c r="C225" s="40"/>
      <c r="D225" s="233" t="s">
        <v>174</v>
      </c>
      <c r="E225" s="40"/>
      <c r="F225" s="234" t="s">
        <v>1570</v>
      </c>
      <c r="G225" s="40"/>
      <c r="H225" s="40"/>
      <c r="I225" s="146"/>
      <c r="J225" s="40"/>
      <c r="K225" s="40"/>
      <c r="L225" s="44"/>
      <c r="M225" s="235"/>
      <c r="N225" s="84"/>
      <c r="O225" s="84"/>
      <c r="P225" s="84"/>
      <c r="Q225" s="84"/>
      <c r="R225" s="84"/>
      <c r="S225" s="84"/>
      <c r="T225" s="85"/>
      <c r="AT225" s="18" t="s">
        <v>174</v>
      </c>
      <c r="AU225" s="18" t="s">
        <v>83</v>
      </c>
    </row>
    <row r="226" s="13" customFormat="1">
      <c r="B226" s="246"/>
      <c r="C226" s="247"/>
      <c r="D226" s="233" t="s">
        <v>176</v>
      </c>
      <c r="E226" s="248" t="s">
        <v>19</v>
      </c>
      <c r="F226" s="249" t="s">
        <v>2015</v>
      </c>
      <c r="G226" s="247"/>
      <c r="H226" s="250">
        <v>10.85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AT226" s="256" t="s">
        <v>176</v>
      </c>
      <c r="AU226" s="256" t="s">
        <v>83</v>
      </c>
      <c r="AV226" s="13" t="s">
        <v>85</v>
      </c>
      <c r="AW226" s="13" t="s">
        <v>37</v>
      </c>
      <c r="AX226" s="13" t="s">
        <v>76</v>
      </c>
      <c r="AY226" s="256" t="s">
        <v>165</v>
      </c>
    </row>
    <row r="227" s="14" customFormat="1">
      <c r="B227" s="257"/>
      <c r="C227" s="258"/>
      <c r="D227" s="233" t="s">
        <v>176</v>
      </c>
      <c r="E227" s="259" t="s">
        <v>19</v>
      </c>
      <c r="F227" s="260" t="s">
        <v>181</v>
      </c>
      <c r="G227" s="258"/>
      <c r="H227" s="261">
        <v>10.85</v>
      </c>
      <c r="I227" s="262"/>
      <c r="J227" s="258"/>
      <c r="K227" s="258"/>
      <c r="L227" s="263"/>
      <c r="M227" s="264"/>
      <c r="N227" s="265"/>
      <c r="O227" s="265"/>
      <c r="P227" s="265"/>
      <c r="Q227" s="265"/>
      <c r="R227" s="265"/>
      <c r="S227" s="265"/>
      <c r="T227" s="266"/>
      <c r="AT227" s="267" t="s">
        <v>176</v>
      </c>
      <c r="AU227" s="267" t="s">
        <v>83</v>
      </c>
      <c r="AV227" s="14" t="s">
        <v>172</v>
      </c>
      <c r="AW227" s="14" t="s">
        <v>37</v>
      </c>
      <c r="AX227" s="14" t="s">
        <v>83</v>
      </c>
      <c r="AY227" s="267" t="s">
        <v>165</v>
      </c>
    </row>
    <row r="228" s="1" customFormat="1" ht="16.5" customHeight="1">
      <c r="B228" s="39"/>
      <c r="C228" s="220" t="s">
        <v>486</v>
      </c>
      <c r="D228" s="220" t="s">
        <v>167</v>
      </c>
      <c r="E228" s="221" t="s">
        <v>1573</v>
      </c>
      <c r="F228" s="222" t="s">
        <v>1574</v>
      </c>
      <c r="G228" s="223" t="s">
        <v>303</v>
      </c>
      <c r="H228" s="224">
        <v>1</v>
      </c>
      <c r="I228" s="225"/>
      <c r="J228" s="226">
        <f>ROUND(I228*H228,2)</f>
        <v>0</v>
      </c>
      <c r="K228" s="222" t="s">
        <v>367</v>
      </c>
      <c r="L228" s="44"/>
      <c r="M228" s="227" t="s">
        <v>19</v>
      </c>
      <c r="N228" s="228" t="s">
        <v>47</v>
      </c>
      <c r="O228" s="84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AR228" s="231" t="s">
        <v>172</v>
      </c>
      <c r="AT228" s="231" t="s">
        <v>167</v>
      </c>
      <c r="AU228" s="231" t="s">
        <v>83</v>
      </c>
      <c r="AY228" s="18" t="s">
        <v>165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8" t="s">
        <v>83</v>
      </c>
      <c r="BK228" s="232">
        <f>ROUND(I228*H228,2)</f>
        <v>0</v>
      </c>
      <c r="BL228" s="18" t="s">
        <v>172</v>
      </c>
      <c r="BM228" s="231" t="s">
        <v>2016</v>
      </c>
    </row>
    <row r="229" s="1" customFormat="1">
      <c r="B229" s="39"/>
      <c r="C229" s="40"/>
      <c r="D229" s="233" t="s">
        <v>174</v>
      </c>
      <c r="E229" s="40"/>
      <c r="F229" s="234" t="s">
        <v>1574</v>
      </c>
      <c r="G229" s="40"/>
      <c r="H229" s="40"/>
      <c r="I229" s="146"/>
      <c r="J229" s="40"/>
      <c r="K229" s="40"/>
      <c r="L229" s="44"/>
      <c r="M229" s="235"/>
      <c r="N229" s="84"/>
      <c r="O229" s="84"/>
      <c r="P229" s="84"/>
      <c r="Q229" s="84"/>
      <c r="R229" s="84"/>
      <c r="S229" s="84"/>
      <c r="T229" s="85"/>
      <c r="AT229" s="18" t="s">
        <v>174</v>
      </c>
      <c r="AU229" s="18" t="s">
        <v>83</v>
      </c>
    </row>
    <row r="230" s="1" customFormat="1" ht="16.5" customHeight="1">
      <c r="B230" s="39"/>
      <c r="C230" s="220" t="s">
        <v>494</v>
      </c>
      <c r="D230" s="220" t="s">
        <v>167</v>
      </c>
      <c r="E230" s="221" t="s">
        <v>1576</v>
      </c>
      <c r="F230" s="222" t="s">
        <v>1577</v>
      </c>
      <c r="G230" s="223" t="s">
        <v>1578</v>
      </c>
      <c r="H230" s="224">
        <v>1</v>
      </c>
      <c r="I230" s="225"/>
      <c r="J230" s="226">
        <f>ROUND(I230*H230,2)</f>
        <v>0</v>
      </c>
      <c r="K230" s="222" t="s">
        <v>367</v>
      </c>
      <c r="L230" s="44"/>
      <c r="M230" s="227" t="s">
        <v>19</v>
      </c>
      <c r="N230" s="228" t="s">
        <v>47</v>
      </c>
      <c r="O230" s="84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AR230" s="231" t="s">
        <v>172</v>
      </c>
      <c r="AT230" s="231" t="s">
        <v>167</v>
      </c>
      <c r="AU230" s="231" t="s">
        <v>83</v>
      </c>
      <c r="AY230" s="18" t="s">
        <v>165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8" t="s">
        <v>83</v>
      </c>
      <c r="BK230" s="232">
        <f>ROUND(I230*H230,2)</f>
        <v>0</v>
      </c>
      <c r="BL230" s="18" t="s">
        <v>172</v>
      </c>
      <c r="BM230" s="231" t="s">
        <v>2017</v>
      </c>
    </row>
    <row r="231" s="1" customFormat="1">
      <c r="B231" s="39"/>
      <c r="C231" s="40"/>
      <c r="D231" s="233" t="s">
        <v>174</v>
      </c>
      <c r="E231" s="40"/>
      <c r="F231" s="234" t="s">
        <v>1577</v>
      </c>
      <c r="G231" s="40"/>
      <c r="H231" s="40"/>
      <c r="I231" s="146"/>
      <c r="J231" s="40"/>
      <c r="K231" s="40"/>
      <c r="L231" s="44"/>
      <c r="M231" s="235"/>
      <c r="N231" s="84"/>
      <c r="O231" s="84"/>
      <c r="P231" s="84"/>
      <c r="Q231" s="84"/>
      <c r="R231" s="84"/>
      <c r="S231" s="84"/>
      <c r="T231" s="85"/>
      <c r="AT231" s="18" t="s">
        <v>174</v>
      </c>
      <c r="AU231" s="18" t="s">
        <v>83</v>
      </c>
    </row>
    <row r="232" s="1" customFormat="1" ht="16.5" customHeight="1">
      <c r="B232" s="39"/>
      <c r="C232" s="220" t="s">
        <v>500</v>
      </c>
      <c r="D232" s="220" t="s">
        <v>167</v>
      </c>
      <c r="E232" s="221" t="s">
        <v>1580</v>
      </c>
      <c r="F232" s="222" t="s">
        <v>1581</v>
      </c>
      <c r="G232" s="223" t="s">
        <v>303</v>
      </c>
      <c r="H232" s="224">
        <v>1</v>
      </c>
      <c r="I232" s="225"/>
      <c r="J232" s="226">
        <f>ROUND(I232*H232,2)</f>
        <v>0</v>
      </c>
      <c r="K232" s="222" t="s">
        <v>367</v>
      </c>
      <c r="L232" s="44"/>
      <c r="M232" s="227" t="s">
        <v>19</v>
      </c>
      <c r="N232" s="228" t="s">
        <v>47</v>
      </c>
      <c r="O232" s="84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AR232" s="231" t="s">
        <v>172</v>
      </c>
      <c r="AT232" s="231" t="s">
        <v>167</v>
      </c>
      <c r="AU232" s="231" t="s">
        <v>83</v>
      </c>
      <c r="AY232" s="18" t="s">
        <v>165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8" t="s">
        <v>83</v>
      </c>
      <c r="BK232" s="232">
        <f>ROUND(I232*H232,2)</f>
        <v>0</v>
      </c>
      <c r="BL232" s="18" t="s">
        <v>172</v>
      </c>
      <c r="BM232" s="231" t="s">
        <v>2018</v>
      </c>
    </row>
    <row r="233" s="1" customFormat="1">
      <c r="B233" s="39"/>
      <c r="C233" s="40"/>
      <c r="D233" s="233" t="s">
        <v>174</v>
      </c>
      <c r="E233" s="40"/>
      <c r="F233" s="234" t="s">
        <v>1581</v>
      </c>
      <c r="G233" s="40"/>
      <c r="H233" s="40"/>
      <c r="I233" s="146"/>
      <c r="J233" s="40"/>
      <c r="K233" s="40"/>
      <c r="L233" s="44"/>
      <c r="M233" s="235"/>
      <c r="N233" s="84"/>
      <c r="O233" s="84"/>
      <c r="P233" s="84"/>
      <c r="Q233" s="84"/>
      <c r="R233" s="84"/>
      <c r="S233" s="84"/>
      <c r="T233" s="85"/>
      <c r="AT233" s="18" t="s">
        <v>174</v>
      </c>
      <c r="AU233" s="18" t="s">
        <v>83</v>
      </c>
    </row>
    <row r="234" s="1" customFormat="1" ht="16.5" customHeight="1">
      <c r="B234" s="39"/>
      <c r="C234" s="220" t="s">
        <v>505</v>
      </c>
      <c r="D234" s="220" t="s">
        <v>167</v>
      </c>
      <c r="E234" s="221" t="s">
        <v>1583</v>
      </c>
      <c r="F234" s="222" t="s">
        <v>1584</v>
      </c>
      <c r="G234" s="223" t="s">
        <v>324</v>
      </c>
      <c r="H234" s="224">
        <v>0.16</v>
      </c>
      <c r="I234" s="225"/>
      <c r="J234" s="226">
        <f>ROUND(I234*H234,2)</f>
        <v>0</v>
      </c>
      <c r="K234" s="222" t="s">
        <v>367</v>
      </c>
      <c r="L234" s="44"/>
      <c r="M234" s="227" t="s">
        <v>19</v>
      </c>
      <c r="N234" s="228" t="s">
        <v>47</v>
      </c>
      <c r="O234" s="84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AR234" s="231" t="s">
        <v>172</v>
      </c>
      <c r="AT234" s="231" t="s">
        <v>167</v>
      </c>
      <c r="AU234" s="231" t="s">
        <v>83</v>
      </c>
      <c r="AY234" s="18" t="s">
        <v>165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8" t="s">
        <v>83</v>
      </c>
      <c r="BK234" s="232">
        <f>ROUND(I234*H234,2)</f>
        <v>0</v>
      </c>
      <c r="BL234" s="18" t="s">
        <v>172</v>
      </c>
      <c r="BM234" s="231" t="s">
        <v>2019</v>
      </c>
    </row>
    <row r="235" s="1" customFormat="1">
      <c r="B235" s="39"/>
      <c r="C235" s="40"/>
      <c r="D235" s="233" t="s">
        <v>174</v>
      </c>
      <c r="E235" s="40"/>
      <c r="F235" s="234" t="s">
        <v>1584</v>
      </c>
      <c r="G235" s="40"/>
      <c r="H235" s="40"/>
      <c r="I235" s="146"/>
      <c r="J235" s="40"/>
      <c r="K235" s="40"/>
      <c r="L235" s="44"/>
      <c r="M235" s="235"/>
      <c r="N235" s="84"/>
      <c r="O235" s="84"/>
      <c r="P235" s="84"/>
      <c r="Q235" s="84"/>
      <c r="R235" s="84"/>
      <c r="S235" s="84"/>
      <c r="T235" s="85"/>
      <c r="AT235" s="18" t="s">
        <v>174</v>
      </c>
      <c r="AU235" s="18" t="s">
        <v>83</v>
      </c>
    </row>
    <row r="236" s="1" customFormat="1" ht="16.5" customHeight="1">
      <c r="B236" s="39"/>
      <c r="C236" s="220" t="s">
        <v>514</v>
      </c>
      <c r="D236" s="220" t="s">
        <v>167</v>
      </c>
      <c r="E236" s="221" t="s">
        <v>1586</v>
      </c>
      <c r="F236" s="222" t="s">
        <v>1587</v>
      </c>
      <c r="G236" s="223" t="s">
        <v>324</v>
      </c>
      <c r="H236" s="224">
        <v>1.8</v>
      </c>
      <c r="I236" s="225"/>
      <c r="J236" s="226">
        <f>ROUND(I236*H236,2)</f>
        <v>0</v>
      </c>
      <c r="K236" s="222" t="s">
        <v>367</v>
      </c>
      <c r="L236" s="44"/>
      <c r="M236" s="227" t="s">
        <v>19</v>
      </c>
      <c r="N236" s="228" t="s">
        <v>47</v>
      </c>
      <c r="O236" s="84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AR236" s="231" t="s">
        <v>172</v>
      </c>
      <c r="AT236" s="231" t="s">
        <v>167</v>
      </c>
      <c r="AU236" s="231" t="s">
        <v>83</v>
      </c>
      <c r="AY236" s="18" t="s">
        <v>165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8" t="s">
        <v>83</v>
      </c>
      <c r="BK236" s="232">
        <f>ROUND(I236*H236,2)</f>
        <v>0</v>
      </c>
      <c r="BL236" s="18" t="s">
        <v>172</v>
      </c>
      <c r="BM236" s="231" t="s">
        <v>2020</v>
      </c>
    </row>
    <row r="237" s="1" customFormat="1">
      <c r="B237" s="39"/>
      <c r="C237" s="40"/>
      <c r="D237" s="233" t="s">
        <v>174</v>
      </c>
      <c r="E237" s="40"/>
      <c r="F237" s="234" t="s">
        <v>1587</v>
      </c>
      <c r="G237" s="40"/>
      <c r="H237" s="40"/>
      <c r="I237" s="146"/>
      <c r="J237" s="40"/>
      <c r="K237" s="40"/>
      <c r="L237" s="44"/>
      <c r="M237" s="235"/>
      <c r="N237" s="84"/>
      <c r="O237" s="84"/>
      <c r="P237" s="84"/>
      <c r="Q237" s="84"/>
      <c r="R237" s="84"/>
      <c r="S237" s="84"/>
      <c r="T237" s="85"/>
      <c r="AT237" s="18" t="s">
        <v>174</v>
      </c>
      <c r="AU237" s="18" t="s">
        <v>83</v>
      </c>
    </row>
    <row r="238" s="1" customFormat="1" ht="16.5" customHeight="1">
      <c r="B238" s="39"/>
      <c r="C238" s="220" t="s">
        <v>524</v>
      </c>
      <c r="D238" s="220" t="s">
        <v>167</v>
      </c>
      <c r="E238" s="221" t="s">
        <v>1589</v>
      </c>
      <c r="F238" s="222" t="s">
        <v>1590</v>
      </c>
      <c r="G238" s="223" t="s">
        <v>197</v>
      </c>
      <c r="H238" s="224">
        <v>71</v>
      </c>
      <c r="I238" s="225"/>
      <c r="J238" s="226">
        <f>ROUND(I238*H238,2)</f>
        <v>0</v>
      </c>
      <c r="K238" s="222" t="s">
        <v>367</v>
      </c>
      <c r="L238" s="44"/>
      <c r="M238" s="227" t="s">
        <v>19</v>
      </c>
      <c r="N238" s="228" t="s">
        <v>47</v>
      </c>
      <c r="O238" s="84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AR238" s="231" t="s">
        <v>172</v>
      </c>
      <c r="AT238" s="231" t="s">
        <v>167</v>
      </c>
      <c r="AU238" s="231" t="s">
        <v>83</v>
      </c>
      <c r="AY238" s="18" t="s">
        <v>165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8" t="s">
        <v>83</v>
      </c>
      <c r="BK238" s="232">
        <f>ROUND(I238*H238,2)</f>
        <v>0</v>
      </c>
      <c r="BL238" s="18" t="s">
        <v>172</v>
      </c>
      <c r="BM238" s="231" t="s">
        <v>2021</v>
      </c>
    </row>
    <row r="239" s="1" customFormat="1">
      <c r="B239" s="39"/>
      <c r="C239" s="40"/>
      <c r="D239" s="233" t="s">
        <v>174</v>
      </c>
      <c r="E239" s="40"/>
      <c r="F239" s="234" t="s">
        <v>1590</v>
      </c>
      <c r="G239" s="40"/>
      <c r="H239" s="40"/>
      <c r="I239" s="146"/>
      <c r="J239" s="40"/>
      <c r="K239" s="40"/>
      <c r="L239" s="44"/>
      <c r="M239" s="235"/>
      <c r="N239" s="84"/>
      <c r="O239" s="84"/>
      <c r="P239" s="84"/>
      <c r="Q239" s="84"/>
      <c r="R239" s="84"/>
      <c r="S239" s="84"/>
      <c r="T239" s="85"/>
      <c r="AT239" s="18" t="s">
        <v>174</v>
      </c>
      <c r="AU239" s="18" t="s">
        <v>83</v>
      </c>
    </row>
    <row r="240" s="1" customFormat="1" ht="16.5" customHeight="1">
      <c r="B240" s="39"/>
      <c r="C240" s="220" t="s">
        <v>530</v>
      </c>
      <c r="D240" s="220" t="s">
        <v>167</v>
      </c>
      <c r="E240" s="221" t="s">
        <v>1592</v>
      </c>
      <c r="F240" s="222" t="s">
        <v>1593</v>
      </c>
      <c r="G240" s="223" t="s">
        <v>197</v>
      </c>
      <c r="H240" s="224">
        <v>206.30000000000001</v>
      </c>
      <c r="I240" s="225"/>
      <c r="J240" s="226">
        <f>ROUND(I240*H240,2)</f>
        <v>0</v>
      </c>
      <c r="K240" s="222" t="s">
        <v>367</v>
      </c>
      <c r="L240" s="44"/>
      <c r="M240" s="227" t="s">
        <v>19</v>
      </c>
      <c r="N240" s="228" t="s">
        <v>47</v>
      </c>
      <c r="O240" s="84"/>
      <c r="P240" s="229">
        <f>O240*H240</f>
        <v>0</v>
      </c>
      <c r="Q240" s="229">
        <v>0</v>
      </c>
      <c r="R240" s="229">
        <f>Q240*H240</f>
        <v>0</v>
      </c>
      <c r="S240" s="229">
        <v>0</v>
      </c>
      <c r="T240" s="230">
        <f>S240*H240</f>
        <v>0</v>
      </c>
      <c r="AR240" s="231" t="s">
        <v>172</v>
      </c>
      <c r="AT240" s="231" t="s">
        <v>167</v>
      </c>
      <c r="AU240" s="231" t="s">
        <v>83</v>
      </c>
      <c r="AY240" s="18" t="s">
        <v>165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8" t="s">
        <v>83</v>
      </c>
      <c r="BK240" s="232">
        <f>ROUND(I240*H240,2)</f>
        <v>0</v>
      </c>
      <c r="BL240" s="18" t="s">
        <v>172</v>
      </c>
      <c r="BM240" s="231" t="s">
        <v>2022</v>
      </c>
    </row>
    <row r="241" s="1" customFormat="1">
      <c r="B241" s="39"/>
      <c r="C241" s="40"/>
      <c r="D241" s="233" t="s">
        <v>174</v>
      </c>
      <c r="E241" s="40"/>
      <c r="F241" s="234" t="s">
        <v>1593</v>
      </c>
      <c r="G241" s="40"/>
      <c r="H241" s="40"/>
      <c r="I241" s="146"/>
      <c r="J241" s="40"/>
      <c r="K241" s="40"/>
      <c r="L241" s="44"/>
      <c r="M241" s="235"/>
      <c r="N241" s="84"/>
      <c r="O241" s="84"/>
      <c r="P241" s="84"/>
      <c r="Q241" s="84"/>
      <c r="R241" s="84"/>
      <c r="S241" s="84"/>
      <c r="T241" s="85"/>
      <c r="AT241" s="18" t="s">
        <v>174</v>
      </c>
      <c r="AU241" s="18" t="s">
        <v>83</v>
      </c>
    </row>
    <row r="242" s="1" customFormat="1" ht="16.5" customHeight="1">
      <c r="B242" s="39"/>
      <c r="C242" s="220" t="s">
        <v>536</v>
      </c>
      <c r="D242" s="220" t="s">
        <v>167</v>
      </c>
      <c r="E242" s="221" t="s">
        <v>1595</v>
      </c>
      <c r="F242" s="222" t="s">
        <v>1596</v>
      </c>
      <c r="G242" s="223" t="s">
        <v>324</v>
      </c>
      <c r="H242" s="224">
        <v>7</v>
      </c>
      <c r="I242" s="225"/>
      <c r="J242" s="226">
        <f>ROUND(I242*H242,2)</f>
        <v>0</v>
      </c>
      <c r="K242" s="222" t="s">
        <v>367</v>
      </c>
      <c r="L242" s="44"/>
      <c r="M242" s="227" t="s">
        <v>19</v>
      </c>
      <c r="N242" s="228" t="s">
        <v>47</v>
      </c>
      <c r="O242" s="84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AR242" s="231" t="s">
        <v>172</v>
      </c>
      <c r="AT242" s="231" t="s">
        <v>167</v>
      </c>
      <c r="AU242" s="231" t="s">
        <v>83</v>
      </c>
      <c r="AY242" s="18" t="s">
        <v>165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8" t="s">
        <v>83</v>
      </c>
      <c r="BK242" s="232">
        <f>ROUND(I242*H242,2)</f>
        <v>0</v>
      </c>
      <c r="BL242" s="18" t="s">
        <v>172</v>
      </c>
      <c r="BM242" s="231" t="s">
        <v>2023</v>
      </c>
    </row>
    <row r="243" s="1" customFormat="1">
      <c r="B243" s="39"/>
      <c r="C243" s="40"/>
      <c r="D243" s="233" t="s">
        <v>174</v>
      </c>
      <c r="E243" s="40"/>
      <c r="F243" s="234" t="s">
        <v>1598</v>
      </c>
      <c r="G243" s="40"/>
      <c r="H243" s="40"/>
      <c r="I243" s="146"/>
      <c r="J243" s="40"/>
      <c r="K243" s="40"/>
      <c r="L243" s="44"/>
      <c r="M243" s="235"/>
      <c r="N243" s="84"/>
      <c r="O243" s="84"/>
      <c r="P243" s="84"/>
      <c r="Q243" s="84"/>
      <c r="R243" s="84"/>
      <c r="S243" s="84"/>
      <c r="T243" s="85"/>
      <c r="AT243" s="18" t="s">
        <v>174</v>
      </c>
      <c r="AU243" s="18" t="s">
        <v>83</v>
      </c>
    </row>
    <row r="244" s="13" customFormat="1">
      <c r="B244" s="246"/>
      <c r="C244" s="247"/>
      <c r="D244" s="233" t="s">
        <v>176</v>
      </c>
      <c r="E244" s="248" t="s">
        <v>19</v>
      </c>
      <c r="F244" s="249" t="s">
        <v>1968</v>
      </c>
      <c r="G244" s="247"/>
      <c r="H244" s="250">
        <v>7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AT244" s="256" t="s">
        <v>176</v>
      </c>
      <c r="AU244" s="256" t="s">
        <v>83</v>
      </c>
      <c r="AV244" s="13" t="s">
        <v>85</v>
      </c>
      <c r="AW244" s="13" t="s">
        <v>37</v>
      </c>
      <c r="AX244" s="13" t="s">
        <v>76</v>
      </c>
      <c r="AY244" s="256" t="s">
        <v>165</v>
      </c>
    </row>
    <row r="245" s="14" customFormat="1">
      <c r="B245" s="257"/>
      <c r="C245" s="258"/>
      <c r="D245" s="233" t="s">
        <v>176</v>
      </c>
      <c r="E245" s="259" t="s">
        <v>19</v>
      </c>
      <c r="F245" s="260" t="s">
        <v>181</v>
      </c>
      <c r="G245" s="258"/>
      <c r="H245" s="261">
        <v>7</v>
      </c>
      <c r="I245" s="262"/>
      <c r="J245" s="258"/>
      <c r="K245" s="258"/>
      <c r="L245" s="263"/>
      <c r="M245" s="264"/>
      <c r="N245" s="265"/>
      <c r="O245" s="265"/>
      <c r="P245" s="265"/>
      <c r="Q245" s="265"/>
      <c r="R245" s="265"/>
      <c r="S245" s="265"/>
      <c r="T245" s="266"/>
      <c r="AT245" s="267" t="s">
        <v>176</v>
      </c>
      <c r="AU245" s="267" t="s">
        <v>83</v>
      </c>
      <c r="AV245" s="14" t="s">
        <v>172</v>
      </c>
      <c r="AW245" s="14" t="s">
        <v>37</v>
      </c>
      <c r="AX245" s="14" t="s">
        <v>83</v>
      </c>
      <c r="AY245" s="267" t="s">
        <v>165</v>
      </c>
    </row>
    <row r="246" s="1" customFormat="1" ht="16.5" customHeight="1">
      <c r="B246" s="39"/>
      <c r="C246" s="220" t="s">
        <v>543</v>
      </c>
      <c r="D246" s="220" t="s">
        <v>167</v>
      </c>
      <c r="E246" s="221" t="s">
        <v>1599</v>
      </c>
      <c r="F246" s="222" t="s">
        <v>1600</v>
      </c>
      <c r="G246" s="223" t="s">
        <v>324</v>
      </c>
      <c r="H246" s="224">
        <v>1</v>
      </c>
      <c r="I246" s="225"/>
      <c r="J246" s="226">
        <f>ROUND(I246*H246,2)</f>
        <v>0</v>
      </c>
      <c r="K246" s="222" t="s">
        <v>367</v>
      </c>
      <c r="L246" s="44"/>
      <c r="M246" s="227" t="s">
        <v>19</v>
      </c>
      <c r="N246" s="228" t="s">
        <v>47</v>
      </c>
      <c r="O246" s="84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AR246" s="231" t="s">
        <v>172</v>
      </c>
      <c r="AT246" s="231" t="s">
        <v>167</v>
      </c>
      <c r="AU246" s="231" t="s">
        <v>83</v>
      </c>
      <c r="AY246" s="18" t="s">
        <v>165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8" t="s">
        <v>83</v>
      </c>
      <c r="BK246" s="232">
        <f>ROUND(I246*H246,2)</f>
        <v>0</v>
      </c>
      <c r="BL246" s="18" t="s">
        <v>172</v>
      </c>
      <c r="BM246" s="231" t="s">
        <v>2024</v>
      </c>
    </row>
    <row r="247" s="1" customFormat="1">
      <c r="B247" s="39"/>
      <c r="C247" s="40"/>
      <c r="D247" s="233" t="s">
        <v>174</v>
      </c>
      <c r="E247" s="40"/>
      <c r="F247" s="234" t="s">
        <v>1600</v>
      </c>
      <c r="G247" s="40"/>
      <c r="H247" s="40"/>
      <c r="I247" s="146"/>
      <c r="J247" s="40"/>
      <c r="K247" s="40"/>
      <c r="L247" s="44"/>
      <c r="M247" s="235"/>
      <c r="N247" s="84"/>
      <c r="O247" s="84"/>
      <c r="P247" s="84"/>
      <c r="Q247" s="84"/>
      <c r="R247" s="84"/>
      <c r="S247" s="84"/>
      <c r="T247" s="85"/>
      <c r="AT247" s="18" t="s">
        <v>174</v>
      </c>
      <c r="AU247" s="18" t="s">
        <v>83</v>
      </c>
    </row>
    <row r="248" s="1" customFormat="1" ht="16.5" customHeight="1">
      <c r="B248" s="39"/>
      <c r="C248" s="220" t="s">
        <v>549</v>
      </c>
      <c r="D248" s="220" t="s">
        <v>167</v>
      </c>
      <c r="E248" s="221" t="s">
        <v>1602</v>
      </c>
      <c r="F248" s="222" t="s">
        <v>1603</v>
      </c>
      <c r="G248" s="223" t="s">
        <v>303</v>
      </c>
      <c r="H248" s="224">
        <v>138.84</v>
      </c>
      <c r="I248" s="225"/>
      <c r="J248" s="226">
        <f>ROUND(I248*H248,2)</f>
        <v>0</v>
      </c>
      <c r="K248" s="222" t="s">
        <v>367</v>
      </c>
      <c r="L248" s="44"/>
      <c r="M248" s="227" t="s">
        <v>19</v>
      </c>
      <c r="N248" s="228" t="s">
        <v>47</v>
      </c>
      <c r="O248" s="84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AR248" s="231" t="s">
        <v>172</v>
      </c>
      <c r="AT248" s="231" t="s">
        <v>167</v>
      </c>
      <c r="AU248" s="231" t="s">
        <v>83</v>
      </c>
      <c r="AY248" s="18" t="s">
        <v>165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8" t="s">
        <v>83</v>
      </c>
      <c r="BK248" s="232">
        <f>ROUND(I248*H248,2)</f>
        <v>0</v>
      </c>
      <c r="BL248" s="18" t="s">
        <v>172</v>
      </c>
      <c r="BM248" s="231" t="s">
        <v>2025</v>
      </c>
    </row>
    <row r="249" s="1" customFormat="1">
      <c r="B249" s="39"/>
      <c r="C249" s="40"/>
      <c r="D249" s="233" t="s">
        <v>174</v>
      </c>
      <c r="E249" s="40"/>
      <c r="F249" s="234" t="s">
        <v>1603</v>
      </c>
      <c r="G249" s="40"/>
      <c r="H249" s="40"/>
      <c r="I249" s="146"/>
      <c r="J249" s="40"/>
      <c r="K249" s="40"/>
      <c r="L249" s="44"/>
      <c r="M249" s="235"/>
      <c r="N249" s="84"/>
      <c r="O249" s="84"/>
      <c r="P249" s="84"/>
      <c r="Q249" s="84"/>
      <c r="R249" s="84"/>
      <c r="S249" s="84"/>
      <c r="T249" s="85"/>
      <c r="AT249" s="18" t="s">
        <v>174</v>
      </c>
      <c r="AU249" s="18" t="s">
        <v>83</v>
      </c>
    </row>
    <row r="250" s="1" customFormat="1" ht="16.5" customHeight="1">
      <c r="B250" s="39"/>
      <c r="C250" s="220" t="s">
        <v>555</v>
      </c>
      <c r="D250" s="220" t="s">
        <v>167</v>
      </c>
      <c r="E250" s="221" t="s">
        <v>1606</v>
      </c>
      <c r="F250" s="222" t="s">
        <v>1607</v>
      </c>
      <c r="G250" s="223" t="s">
        <v>324</v>
      </c>
      <c r="H250" s="224">
        <v>7</v>
      </c>
      <c r="I250" s="225"/>
      <c r="J250" s="226">
        <f>ROUND(I250*H250,2)</f>
        <v>0</v>
      </c>
      <c r="K250" s="222" t="s">
        <v>367</v>
      </c>
      <c r="L250" s="44"/>
      <c r="M250" s="227" t="s">
        <v>19</v>
      </c>
      <c r="N250" s="228" t="s">
        <v>47</v>
      </c>
      <c r="O250" s="84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AR250" s="231" t="s">
        <v>172</v>
      </c>
      <c r="AT250" s="231" t="s">
        <v>167</v>
      </c>
      <c r="AU250" s="231" t="s">
        <v>83</v>
      </c>
      <c r="AY250" s="18" t="s">
        <v>165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8" t="s">
        <v>83</v>
      </c>
      <c r="BK250" s="232">
        <f>ROUND(I250*H250,2)</f>
        <v>0</v>
      </c>
      <c r="BL250" s="18" t="s">
        <v>172</v>
      </c>
      <c r="BM250" s="231" t="s">
        <v>2026</v>
      </c>
    </row>
    <row r="251" s="1" customFormat="1">
      <c r="B251" s="39"/>
      <c r="C251" s="40"/>
      <c r="D251" s="233" t="s">
        <v>174</v>
      </c>
      <c r="E251" s="40"/>
      <c r="F251" s="234" t="s">
        <v>1607</v>
      </c>
      <c r="G251" s="40"/>
      <c r="H251" s="40"/>
      <c r="I251" s="146"/>
      <c r="J251" s="40"/>
      <c r="K251" s="40"/>
      <c r="L251" s="44"/>
      <c r="M251" s="235"/>
      <c r="N251" s="84"/>
      <c r="O251" s="84"/>
      <c r="P251" s="84"/>
      <c r="Q251" s="84"/>
      <c r="R251" s="84"/>
      <c r="S251" s="84"/>
      <c r="T251" s="85"/>
      <c r="AT251" s="18" t="s">
        <v>174</v>
      </c>
      <c r="AU251" s="18" t="s">
        <v>83</v>
      </c>
    </row>
    <row r="252" s="13" customFormat="1">
      <c r="B252" s="246"/>
      <c r="C252" s="247"/>
      <c r="D252" s="233" t="s">
        <v>176</v>
      </c>
      <c r="E252" s="248" t="s">
        <v>19</v>
      </c>
      <c r="F252" s="249" t="s">
        <v>1968</v>
      </c>
      <c r="G252" s="247"/>
      <c r="H252" s="250">
        <v>7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5"/>
      <c r="AT252" s="256" t="s">
        <v>176</v>
      </c>
      <c r="AU252" s="256" t="s">
        <v>83</v>
      </c>
      <c r="AV252" s="13" t="s">
        <v>85</v>
      </c>
      <c r="AW252" s="13" t="s">
        <v>37</v>
      </c>
      <c r="AX252" s="13" t="s">
        <v>76</v>
      </c>
      <c r="AY252" s="256" t="s">
        <v>165</v>
      </c>
    </row>
    <row r="253" s="14" customFormat="1">
      <c r="B253" s="257"/>
      <c r="C253" s="258"/>
      <c r="D253" s="233" t="s">
        <v>176</v>
      </c>
      <c r="E253" s="259" t="s">
        <v>19</v>
      </c>
      <c r="F253" s="260" t="s">
        <v>181</v>
      </c>
      <c r="G253" s="258"/>
      <c r="H253" s="261">
        <v>7</v>
      </c>
      <c r="I253" s="262"/>
      <c r="J253" s="258"/>
      <c r="K253" s="258"/>
      <c r="L253" s="263"/>
      <c r="M253" s="264"/>
      <c r="N253" s="265"/>
      <c r="O253" s="265"/>
      <c r="P253" s="265"/>
      <c r="Q253" s="265"/>
      <c r="R253" s="265"/>
      <c r="S253" s="265"/>
      <c r="T253" s="266"/>
      <c r="AT253" s="267" t="s">
        <v>176</v>
      </c>
      <c r="AU253" s="267" t="s">
        <v>83</v>
      </c>
      <c r="AV253" s="14" t="s">
        <v>172</v>
      </c>
      <c r="AW253" s="14" t="s">
        <v>37</v>
      </c>
      <c r="AX253" s="14" t="s">
        <v>83</v>
      </c>
      <c r="AY253" s="267" t="s">
        <v>165</v>
      </c>
    </row>
    <row r="254" s="1" customFormat="1" ht="16.5" customHeight="1">
      <c r="B254" s="39"/>
      <c r="C254" s="220" t="s">
        <v>562</v>
      </c>
      <c r="D254" s="220" t="s">
        <v>167</v>
      </c>
      <c r="E254" s="221" t="s">
        <v>1609</v>
      </c>
      <c r="F254" s="222" t="s">
        <v>1610</v>
      </c>
      <c r="G254" s="223" t="s">
        <v>324</v>
      </c>
      <c r="H254" s="224">
        <v>26</v>
      </c>
      <c r="I254" s="225"/>
      <c r="J254" s="226">
        <f>ROUND(I254*H254,2)</f>
        <v>0</v>
      </c>
      <c r="K254" s="222" t="s">
        <v>367</v>
      </c>
      <c r="L254" s="44"/>
      <c r="M254" s="227" t="s">
        <v>19</v>
      </c>
      <c r="N254" s="228" t="s">
        <v>47</v>
      </c>
      <c r="O254" s="84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AR254" s="231" t="s">
        <v>172</v>
      </c>
      <c r="AT254" s="231" t="s">
        <v>167</v>
      </c>
      <c r="AU254" s="231" t="s">
        <v>83</v>
      </c>
      <c r="AY254" s="18" t="s">
        <v>165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8" t="s">
        <v>83</v>
      </c>
      <c r="BK254" s="232">
        <f>ROUND(I254*H254,2)</f>
        <v>0</v>
      </c>
      <c r="BL254" s="18" t="s">
        <v>172</v>
      </c>
      <c r="BM254" s="231" t="s">
        <v>2027</v>
      </c>
    </row>
    <row r="255" s="1" customFormat="1">
      <c r="B255" s="39"/>
      <c r="C255" s="40"/>
      <c r="D255" s="233" t="s">
        <v>174</v>
      </c>
      <c r="E255" s="40"/>
      <c r="F255" s="234" t="s">
        <v>1610</v>
      </c>
      <c r="G255" s="40"/>
      <c r="H255" s="40"/>
      <c r="I255" s="146"/>
      <c r="J255" s="40"/>
      <c r="K255" s="40"/>
      <c r="L255" s="44"/>
      <c r="M255" s="235"/>
      <c r="N255" s="84"/>
      <c r="O255" s="84"/>
      <c r="P255" s="84"/>
      <c r="Q255" s="84"/>
      <c r="R255" s="84"/>
      <c r="S255" s="84"/>
      <c r="T255" s="85"/>
      <c r="AT255" s="18" t="s">
        <v>174</v>
      </c>
      <c r="AU255" s="18" t="s">
        <v>83</v>
      </c>
    </row>
    <row r="256" s="13" customFormat="1">
      <c r="B256" s="246"/>
      <c r="C256" s="247"/>
      <c r="D256" s="233" t="s">
        <v>176</v>
      </c>
      <c r="E256" s="248" t="s">
        <v>19</v>
      </c>
      <c r="F256" s="249" t="s">
        <v>2028</v>
      </c>
      <c r="G256" s="247"/>
      <c r="H256" s="250">
        <v>26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AT256" s="256" t="s">
        <v>176</v>
      </c>
      <c r="AU256" s="256" t="s">
        <v>83</v>
      </c>
      <c r="AV256" s="13" t="s">
        <v>85</v>
      </c>
      <c r="AW256" s="13" t="s">
        <v>37</v>
      </c>
      <c r="AX256" s="13" t="s">
        <v>76</v>
      </c>
      <c r="AY256" s="256" t="s">
        <v>165</v>
      </c>
    </row>
    <row r="257" s="14" customFormat="1">
      <c r="B257" s="257"/>
      <c r="C257" s="258"/>
      <c r="D257" s="233" t="s">
        <v>176</v>
      </c>
      <c r="E257" s="259" t="s">
        <v>19</v>
      </c>
      <c r="F257" s="260" t="s">
        <v>181</v>
      </c>
      <c r="G257" s="258"/>
      <c r="H257" s="261">
        <v>26</v>
      </c>
      <c r="I257" s="262"/>
      <c r="J257" s="258"/>
      <c r="K257" s="258"/>
      <c r="L257" s="263"/>
      <c r="M257" s="264"/>
      <c r="N257" s="265"/>
      <c r="O257" s="265"/>
      <c r="P257" s="265"/>
      <c r="Q257" s="265"/>
      <c r="R257" s="265"/>
      <c r="S257" s="265"/>
      <c r="T257" s="266"/>
      <c r="AT257" s="267" t="s">
        <v>176</v>
      </c>
      <c r="AU257" s="267" t="s">
        <v>83</v>
      </c>
      <c r="AV257" s="14" t="s">
        <v>172</v>
      </c>
      <c r="AW257" s="14" t="s">
        <v>37</v>
      </c>
      <c r="AX257" s="14" t="s">
        <v>83</v>
      </c>
      <c r="AY257" s="267" t="s">
        <v>165</v>
      </c>
    </row>
    <row r="258" s="1" customFormat="1" ht="16.5" customHeight="1">
      <c r="B258" s="39"/>
      <c r="C258" s="220" t="s">
        <v>571</v>
      </c>
      <c r="D258" s="220" t="s">
        <v>167</v>
      </c>
      <c r="E258" s="221" t="s">
        <v>1613</v>
      </c>
      <c r="F258" s="222" t="s">
        <v>1614</v>
      </c>
      <c r="G258" s="223" t="s">
        <v>324</v>
      </c>
      <c r="H258" s="224">
        <v>14</v>
      </c>
      <c r="I258" s="225"/>
      <c r="J258" s="226">
        <f>ROUND(I258*H258,2)</f>
        <v>0</v>
      </c>
      <c r="K258" s="222" t="s">
        <v>367</v>
      </c>
      <c r="L258" s="44"/>
      <c r="M258" s="227" t="s">
        <v>19</v>
      </c>
      <c r="N258" s="228" t="s">
        <v>47</v>
      </c>
      <c r="O258" s="84"/>
      <c r="P258" s="229">
        <f>O258*H258</f>
        <v>0</v>
      </c>
      <c r="Q258" s="229">
        <v>0</v>
      </c>
      <c r="R258" s="229">
        <f>Q258*H258</f>
        <v>0</v>
      </c>
      <c r="S258" s="229">
        <v>0</v>
      </c>
      <c r="T258" s="230">
        <f>S258*H258</f>
        <v>0</v>
      </c>
      <c r="AR258" s="231" t="s">
        <v>172</v>
      </c>
      <c r="AT258" s="231" t="s">
        <v>167</v>
      </c>
      <c r="AU258" s="231" t="s">
        <v>83</v>
      </c>
      <c r="AY258" s="18" t="s">
        <v>165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8" t="s">
        <v>83</v>
      </c>
      <c r="BK258" s="232">
        <f>ROUND(I258*H258,2)</f>
        <v>0</v>
      </c>
      <c r="BL258" s="18" t="s">
        <v>172</v>
      </c>
      <c r="BM258" s="231" t="s">
        <v>2029</v>
      </c>
    </row>
    <row r="259" s="1" customFormat="1">
      <c r="B259" s="39"/>
      <c r="C259" s="40"/>
      <c r="D259" s="233" t="s">
        <v>174</v>
      </c>
      <c r="E259" s="40"/>
      <c r="F259" s="234" t="s">
        <v>1614</v>
      </c>
      <c r="G259" s="40"/>
      <c r="H259" s="40"/>
      <c r="I259" s="146"/>
      <c r="J259" s="40"/>
      <c r="K259" s="40"/>
      <c r="L259" s="44"/>
      <c r="M259" s="235"/>
      <c r="N259" s="84"/>
      <c r="O259" s="84"/>
      <c r="P259" s="84"/>
      <c r="Q259" s="84"/>
      <c r="R259" s="84"/>
      <c r="S259" s="84"/>
      <c r="T259" s="85"/>
      <c r="AT259" s="18" t="s">
        <v>174</v>
      </c>
      <c r="AU259" s="18" t="s">
        <v>83</v>
      </c>
    </row>
    <row r="260" s="13" customFormat="1">
      <c r="B260" s="246"/>
      <c r="C260" s="247"/>
      <c r="D260" s="233" t="s">
        <v>176</v>
      </c>
      <c r="E260" s="248" t="s">
        <v>19</v>
      </c>
      <c r="F260" s="249" t="s">
        <v>2030</v>
      </c>
      <c r="G260" s="247"/>
      <c r="H260" s="250">
        <v>14</v>
      </c>
      <c r="I260" s="251"/>
      <c r="J260" s="247"/>
      <c r="K260" s="247"/>
      <c r="L260" s="252"/>
      <c r="M260" s="253"/>
      <c r="N260" s="254"/>
      <c r="O260" s="254"/>
      <c r="P260" s="254"/>
      <c r="Q260" s="254"/>
      <c r="R260" s="254"/>
      <c r="S260" s="254"/>
      <c r="T260" s="255"/>
      <c r="AT260" s="256" t="s">
        <v>176</v>
      </c>
      <c r="AU260" s="256" t="s">
        <v>83</v>
      </c>
      <c r="AV260" s="13" t="s">
        <v>85</v>
      </c>
      <c r="AW260" s="13" t="s">
        <v>37</v>
      </c>
      <c r="AX260" s="13" t="s">
        <v>76</v>
      </c>
      <c r="AY260" s="256" t="s">
        <v>165</v>
      </c>
    </row>
    <row r="261" s="14" customFormat="1">
      <c r="B261" s="257"/>
      <c r="C261" s="258"/>
      <c r="D261" s="233" t="s">
        <v>176</v>
      </c>
      <c r="E261" s="259" t="s">
        <v>19</v>
      </c>
      <c r="F261" s="260" t="s">
        <v>181</v>
      </c>
      <c r="G261" s="258"/>
      <c r="H261" s="261">
        <v>14</v>
      </c>
      <c r="I261" s="262"/>
      <c r="J261" s="258"/>
      <c r="K261" s="258"/>
      <c r="L261" s="263"/>
      <c r="M261" s="264"/>
      <c r="N261" s="265"/>
      <c r="O261" s="265"/>
      <c r="P261" s="265"/>
      <c r="Q261" s="265"/>
      <c r="R261" s="265"/>
      <c r="S261" s="265"/>
      <c r="T261" s="266"/>
      <c r="AT261" s="267" t="s">
        <v>176</v>
      </c>
      <c r="AU261" s="267" t="s">
        <v>83</v>
      </c>
      <c r="AV261" s="14" t="s">
        <v>172</v>
      </c>
      <c r="AW261" s="14" t="s">
        <v>37</v>
      </c>
      <c r="AX261" s="14" t="s">
        <v>83</v>
      </c>
      <c r="AY261" s="267" t="s">
        <v>165</v>
      </c>
    </row>
    <row r="262" s="1" customFormat="1" ht="16.5" customHeight="1">
      <c r="B262" s="39"/>
      <c r="C262" s="220" t="s">
        <v>578</v>
      </c>
      <c r="D262" s="220" t="s">
        <v>167</v>
      </c>
      <c r="E262" s="221" t="s">
        <v>1617</v>
      </c>
      <c r="F262" s="222" t="s">
        <v>1618</v>
      </c>
      <c r="G262" s="223" t="s">
        <v>324</v>
      </c>
      <c r="H262" s="224">
        <v>8</v>
      </c>
      <c r="I262" s="225"/>
      <c r="J262" s="226">
        <f>ROUND(I262*H262,2)</f>
        <v>0</v>
      </c>
      <c r="K262" s="222" t="s">
        <v>367</v>
      </c>
      <c r="L262" s="44"/>
      <c r="M262" s="227" t="s">
        <v>19</v>
      </c>
      <c r="N262" s="228" t="s">
        <v>47</v>
      </c>
      <c r="O262" s="84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AR262" s="231" t="s">
        <v>172</v>
      </c>
      <c r="AT262" s="231" t="s">
        <v>167</v>
      </c>
      <c r="AU262" s="231" t="s">
        <v>83</v>
      </c>
      <c r="AY262" s="18" t="s">
        <v>165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8" t="s">
        <v>83</v>
      </c>
      <c r="BK262" s="232">
        <f>ROUND(I262*H262,2)</f>
        <v>0</v>
      </c>
      <c r="BL262" s="18" t="s">
        <v>172</v>
      </c>
      <c r="BM262" s="231" t="s">
        <v>2031</v>
      </c>
    </row>
    <row r="263" s="1" customFormat="1">
      <c r="B263" s="39"/>
      <c r="C263" s="40"/>
      <c r="D263" s="233" t="s">
        <v>174</v>
      </c>
      <c r="E263" s="40"/>
      <c r="F263" s="234" t="s">
        <v>1618</v>
      </c>
      <c r="G263" s="40"/>
      <c r="H263" s="40"/>
      <c r="I263" s="146"/>
      <c r="J263" s="40"/>
      <c r="K263" s="40"/>
      <c r="L263" s="44"/>
      <c r="M263" s="235"/>
      <c r="N263" s="84"/>
      <c r="O263" s="84"/>
      <c r="P263" s="84"/>
      <c r="Q263" s="84"/>
      <c r="R263" s="84"/>
      <c r="S263" s="84"/>
      <c r="T263" s="85"/>
      <c r="AT263" s="18" t="s">
        <v>174</v>
      </c>
      <c r="AU263" s="18" t="s">
        <v>83</v>
      </c>
    </row>
    <row r="264" s="13" customFormat="1">
      <c r="B264" s="246"/>
      <c r="C264" s="247"/>
      <c r="D264" s="233" t="s">
        <v>176</v>
      </c>
      <c r="E264" s="248" t="s">
        <v>19</v>
      </c>
      <c r="F264" s="249" t="s">
        <v>1955</v>
      </c>
      <c r="G264" s="247"/>
      <c r="H264" s="250">
        <v>8</v>
      </c>
      <c r="I264" s="251"/>
      <c r="J264" s="247"/>
      <c r="K264" s="247"/>
      <c r="L264" s="252"/>
      <c r="M264" s="253"/>
      <c r="N264" s="254"/>
      <c r="O264" s="254"/>
      <c r="P264" s="254"/>
      <c r="Q264" s="254"/>
      <c r="R264" s="254"/>
      <c r="S264" s="254"/>
      <c r="T264" s="255"/>
      <c r="AT264" s="256" t="s">
        <v>176</v>
      </c>
      <c r="AU264" s="256" t="s">
        <v>83</v>
      </c>
      <c r="AV264" s="13" t="s">
        <v>85</v>
      </c>
      <c r="AW264" s="13" t="s">
        <v>37</v>
      </c>
      <c r="AX264" s="13" t="s">
        <v>76</v>
      </c>
      <c r="AY264" s="256" t="s">
        <v>165</v>
      </c>
    </row>
    <row r="265" s="14" customFormat="1">
      <c r="B265" s="257"/>
      <c r="C265" s="258"/>
      <c r="D265" s="233" t="s">
        <v>176</v>
      </c>
      <c r="E265" s="259" t="s">
        <v>19</v>
      </c>
      <c r="F265" s="260" t="s">
        <v>181</v>
      </c>
      <c r="G265" s="258"/>
      <c r="H265" s="261">
        <v>8</v>
      </c>
      <c r="I265" s="262"/>
      <c r="J265" s="258"/>
      <c r="K265" s="258"/>
      <c r="L265" s="263"/>
      <c r="M265" s="264"/>
      <c r="N265" s="265"/>
      <c r="O265" s="265"/>
      <c r="P265" s="265"/>
      <c r="Q265" s="265"/>
      <c r="R265" s="265"/>
      <c r="S265" s="265"/>
      <c r="T265" s="266"/>
      <c r="AT265" s="267" t="s">
        <v>176</v>
      </c>
      <c r="AU265" s="267" t="s">
        <v>83</v>
      </c>
      <c r="AV265" s="14" t="s">
        <v>172</v>
      </c>
      <c r="AW265" s="14" t="s">
        <v>37</v>
      </c>
      <c r="AX265" s="14" t="s">
        <v>83</v>
      </c>
      <c r="AY265" s="267" t="s">
        <v>165</v>
      </c>
    </row>
    <row r="266" s="1" customFormat="1" ht="16.5" customHeight="1">
      <c r="B266" s="39"/>
      <c r="C266" s="220" t="s">
        <v>586</v>
      </c>
      <c r="D266" s="220" t="s">
        <v>167</v>
      </c>
      <c r="E266" s="221" t="s">
        <v>1620</v>
      </c>
      <c r="F266" s="222" t="s">
        <v>1621</v>
      </c>
      <c r="G266" s="223" t="s">
        <v>197</v>
      </c>
      <c r="H266" s="224">
        <v>141.65000000000001</v>
      </c>
      <c r="I266" s="225"/>
      <c r="J266" s="226">
        <f>ROUND(I266*H266,2)</f>
        <v>0</v>
      </c>
      <c r="K266" s="222" t="s">
        <v>367</v>
      </c>
      <c r="L266" s="44"/>
      <c r="M266" s="227" t="s">
        <v>19</v>
      </c>
      <c r="N266" s="228" t="s">
        <v>47</v>
      </c>
      <c r="O266" s="84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AR266" s="231" t="s">
        <v>172</v>
      </c>
      <c r="AT266" s="231" t="s">
        <v>167</v>
      </c>
      <c r="AU266" s="231" t="s">
        <v>83</v>
      </c>
      <c r="AY266" s="18" t="s">
        <v>165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8" t="s">
        <v>83</v>
      </c>
      <c r="BK266" s="232">
        <f>ROUND(I266*H266,2)</f>
        <v>0</v>
      </c>
      <c r="BL266" s="18" t="s">
        <v>172</v>
      </c>
      <c r="BM266" s="231" t="s">
        <v>2032</v>
      </c>
    </row>
    <row r="267" s="1" customFormat="1">
      <c r="B267" s="39"/>
      <c r="C267" s="40"/>
      <c r="D267" s="233" t="s">
        <v>174</v>
      </c>
      <c r="E267" s="40"/>
      <c r="F267" s="234" t="s">
        <v>1621</v>
      </c>
      <c r="G267" s="40"/>
      <c r="H267" s="40"/>
      <c r="I267" s="146"/>
      <c r="J267" s="40"/>
      <c r="K267" s="40"/>
      <c r="L267" s="44"/>
      <c r="M267" s="235"/>
      <c r="N267" s="84"/>
      <c r="O267" s="84"/>
      <c r="P267" s="84"/>
      <c r="Q267" s="84"/>
      <c r="R267" s="84"/>
      <c r="S267" s="84"/>
      <c r="T267" s="85"/>
      <c r="AT267" s="18" t="s">
        <v>174</v>
      </c>
      <c r="AU267" s="18" t="s">
        <v>83</v>
      </c>
    </row>
    <row r="268" s="13" customFormat="1">
      <c r="B268" s="246"/>
      <c r="C268" s="247"/>
      <c r="D268" s="233" t="s">
        <v>176</v>
      </c>
      <c r="E268" s="248" t="s">
        <v>19</v>
      </c>
      <c r="F268" s="249" t="s">
        <v>2033</v>
      </c>
      <c r="G268" s="247"/>
      <c r="H268" s="250">
        <v>141.65000000000001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AT268" s="256" t="s">
        <v>176</v>
      </c>
      <c r="AU268" s="256" t="s">
        <v>83</v>
      </c>
      <c r="AV268" s="13" t="s">
        <v>85</v>
      </c>
      <c r="AW268" s="13" t="s">
        <v>37</v>
      </c>
      <c r="AX268" s="13" t="s">
        <v>76</v>
      </c>
      <c r="AY268" s="256" t="s">
        <v>165</v>
      </c>
    </row>
    <row r="269" s="14" customFormat="1">
      <c r="B269" s="257"/>
      <c r="C269" s="258"/>
      <c r="D269" s="233" t="s">
        <v>176</v>
      </c>
      <c r="E269" s="259" t="s">
        <v>19</v>
      </c>
      <c r="F269" s="260" t="s">
        <v>181</v>
      </c>
      <c r="G269" s="258"/>
      <c r="H269" s="261">
        <v>141.65000000000001</v>
      </c>
      <c r="I269" s="262"/>
      <c r="J269" s="258"/>
      <c r="K269" s="258"/>
      <c r="L269" s="263"/>
      <c r="M269" s="264"/>
      <c r="N269" s="265"/>
      <c r="O269" s="265"/>
      <c r="P269" s="265"/>
      <c r="Q269" s="265"/>
      <c r="R269" s="265"/>
      <c r="S269" s="265"/>
      <c r="T269" s="266"/>
      <c r="AT269" s="267" t="s">
        <v>176</v>
      </c>
      <c r="AU269" s="267" t="s">
        <v>83</v>
      </c>
      <c r="AV269" s="14" t="s">
        <v>172</v>
      </c>
      <c r="AW269" s="14" t="s">
        <v>37</v>
      </c>
      <c r="AX269" s="14" t="s">
        <v>83</v>
      </c>
      <c r="AY269" s="267" t="s">
        <v>165</v>
      </c>
    </row>
    <row r="270" s="1" customFormat="1" ht="16.5" customHeight="1">
      <c r="B270" s="39"/>
      <c r="C270" s="220" t="s">
        <v>595</v>
      </c>
      <c r="D270" s="220" t="s">
        <v>167</v>
      </c>
      <c r="E270" s="221" t="s">
        <v>1624</v>
      </c>
      <c r="F270" s="222" t="s">
        <v>1625</v>
      </c>
      <c r="G270" s="223" t="s">
        <v>303</v>
      </c>
      <c r="H270" s="224">
        <v>4</v>
      </c>
      <c r="I270" s="225"/>
      <c r="J270" s="226">
        <f>ROUND(I270*H270,2)</f>
        <v>0</v>
      </c>
      <c r="K270" s="222" t="s">
        <v>367</v>
      </c>
      <c r="L270" s="44"/>
      <c r="M270" s="227" t="s">
        <v>19</v>
      </c>
      <c r="N270" s="228" t="s">
        <v>47</v>
      </c>
      <c r="O270" s="84"/>
      <c r="P270" s="229">
        <f>O270*H270</f>
        <v>0</v>
      </c>
      <c r="Q270" s="229">
        <v>0</v>
      </c>
      <c r="R270" s="229">
        <f>Q270*H270</f>
        <v>0</v>
      </c>
      <c r="S270" s="229">
        <v>0</v>
      </c>
      <c r="T270" s="230">
        <f>S270*H270</f>
        <v>0</v>
      </c>
      <c r="AR270" s="231" t="s">
        <v>172</v>
      </c>
      <c r="AT270" s="231" t="s">
        <v>167</v>
      </c>
      <c r="AU270" s="231" t="s">
        <v>83</v>
      </c>
      <c r="AY270" s="18" t="s">
        <v>165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8" t="s">
        <v>83</v>
      </c>
      <c r="BK270" s="232">
        <f>ROUND(I270*H270,2)</f>
        <v>0</v>
      </c>
      <c r="BL270" s="18" t="s">
        <v>172</v>
      </c>
      <c r="BM270" s="231" t="s">
        <v>2034</v>
      </c>
    </row>
    <row r="271" s="1" customFormat="1">
      <c r="B271" s="39"/>
      <c r="C271" s="40"/>
      <c r="D271" s="233" t="s">
        <v>174</v>
      </c>
      <c r="E271" s="40"/>
      <c r="F271" s="234" t="s">
        <v>1625</v>
      </c>
      <c r="G271" s="40"/>
      <c r="H271" s="40"/>
      <c r="I271" s="146"/>
      <c r="J271" s="40"/>
      <c r="K271" s="40"/>
      <c r="L271" s="44"/>
      <c r="M271" s="235"/>
      <c r="N271" s="84"/>
      <c r="O271" s="84"/>
      <c r="P271" s="84"/>
      <c r="Q271" s="84"/>
      <c r="R271" s="84"/>
      <c r="S271" s="84"/>
      <c r="T271" s="85"/>
      <c r="AT271" s="18" t="s">
        <v>174</v>
      </c>
      <c r="AU271" s="18" t="s">
        <v>83</v>
      </c>
    </row>
    <row r="272" s="13" customFormat="1">
      <c r="B272" s="246"/>
      <c r="C272" s="247"/>
      <c r="D272" s="233" t="s">
        <v>176</v>
      </c>
      <c r="E272" s="248" t="s">
        <v>19</v>
      </c>
      <c r="F272" s="249" t="s">
        <v>2035</v>
      </c>
      <c r="G272" s="247"/>
      <c r="H272" s="250">
        <v>4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AT272" s="256" t="s">
        <v>176</v>
      </c>
      <c r="AU272" s="256" t="s">
        <v>83</v>
      </c>
      <c r="AV272" s="13" t="s">
        <v>85</v>
      </c>
      <c r="AW272" s="13" t="s">
        <v>37</v>
      </c>
      <c r="AX272" s="13" t="s">
        <v>76</v>
      </c>
      <c r="AY272" s="256" t="s">
        <v>165</v>
      </c>
    </row>
    <row r="273" s="14" customFormat="1">
      <c r="B273" s="257"/>
      <c r="C273" s="258"/>
      <c r="D273" s="233" t="s">
        <v>176</v>
      </c>
      <c r="E273" s="259" t="s">
        <v>19</v>
      </c>
      <c r="F273" s="260" t="s">
        <v>181</v>
      </c>
      <c r="G273" s="258"/>
      <c r="H273" s="261">
        <v>4</v>
      </c>
      <c r="I273" s="262"/>
      <c r="J273" s="258"/>
      <c r="K273" s="258"/>
      <c r="L273" s="263"/>
      <c r="M273" s="264"/>
      <c r="N273" s="265"/>
      <c r="O273" s="265"/>
      <c r="P273" s="265"/>
      <c r="Q273" s="265"/>
      <c r="R273" s="265"/>
      <c r="S273" s="265"/>
      <c r="T273" s="266"/>
      <c r="AT273" s="267" t="s">
        <v>176</v>
      </c>
      <c r="AU273" s="267" t="s">
        <v>83</v>
      </c>
      <c r="AV273" s="14" t="s">
        <v>172</v>
      </c>
      <c r="AW273" s="14" t="s">
        <v>37</v>
      </c>
      <c r="AX273" s="14" t="s">
        <v>83</v>
      </c>
      <c r="AY273" s="267" t="s">
        <v>165</v>
      </c>
    </row>
    <row r="274" s="1" customFormat="1" ht="16.5" customHeight="1">
      <c r="B274" s="39"/>
      <c r="C274" s="220" t="s">
        <v>603</v>
      </c>
      <c r="D274" s="220" t="s">
        <v>167</v>
      </c>
      <c r="E274" s="221" t="s">
        <v>1628</v>
      </c>
      <c r="F274" s="222" t="s">
        <v>1629</v>
      </c>
      <c r="G274" s="223" t="s">
        <v>324</v>
      </c>
      <c r="H274" s="224">
        <v>17</v>
      </c>
      <c r="I274" s="225"/>
      <c r="J274" s="226">
        <f>ROUND(I274*H274,2)</f>
        <v>0</v>
      </c>
      <c r="K274" s="222" t="s">
        <v>367</v>
      </c>
      <c r="L274" s="44"/>
      <c r="M274" s="227" t="s">
        <v>19</v>
      </c>
      <c r="N274" s="228" t="s">
        <v>47</v>
      </c>
      <c r="O274" s="84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AR274" s="231" t="s">
        <v>172</v>
      </c>
      <c r="AT274" s="231" t="s">
        <v>167</v>
      </c>
      <c r="AU274" s="231" t="s">
        <v>83</v>
      </c>
      <c r="AY274" s="18" t="s">
        <v>165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8" t="s">
        <v>83</v>
      </c>
      <c r="BK274" s="232">
        <f>ROUND(I274*H274,2)</f>
        <v>0</v>
      </c>
      <c r="BL274" s="18" t="s">
        <v>172</v>
      </c>
      <c r="BM274" s="231" t="s">
        <v>2036</v>
      </c>
    </row>
    <row r="275" s="1" customFormat="1">
      <c r="B275" s="39"/>
      <c r="C275" s="40"/>
      <c r="D275" s="233" t="s">
        <v>174</v>
      </c>
      <c r="E275" s="40"/>
      <c r="F275" s="234" t="s">
        <v>1629</v>
      </c>
      <c r="G275" s="40"/>
      <c r="H275" s="40"/>
      <c r="I275" s="146"/>
      <c r="J275" s="40"/>
      <c r="K275" s="40"/>
      <c r="L275" s="44"/>
      <c r="M275" s="235"/>
      <c r="N275" s="84"/>
      <c r="O275" s="84"/>
      <c r="P275" s="84"/>
      <c r="Q275" s="84"/>
      <c r="R275" s="84"/>
      <c r="S275" s="84"/>
      <c r="T275" s="85"/>
      <c r="AT275" s="18" t="s">
        <v>174</v>
      </c>
      <c r="AU275" s="18" t="s">
        <v>83</v>
      </c>
    </row>
    <row r="276" s="13" customFormat="1">
      <c r="B276" s="246"/>
      <c r="C276" s="247"/>
      <c r="D276" s="233" t="s">
        <v>176</v>
      </c>
      <c r="E276" s="248" t="s">
        <v>19</v>
      </c>
      <c r="F276" s="249" t="s">
        <v>1957</v>
      </c>
      <c r="G276" s="247"/>
      <c r="H276" s="250">
        <v>17</v>
      </c>
      <c r="I276" s="251"/>
      <c r="J276" s="247"/>
      <c r="K276" s="247"/>
      <c r="L276" s="252"/>
      <c r="M276" s="253"/>
      <c r="N276" s="254"/>
      <c r="O276" s="254"/>
      <c r="P276" s="254"/>
      <c r="Q276" s="254"/>
      <c r="R276" s="254"/>
      <c r="S276" s="254"/>
      <c r="T276" s="255"/>
      <c r="AT276" s="256" t="s">
        <v>176</v>
      </c>
      <c r="AU276" s="256" t="s">
        <v>83</v>
      </c>
      <c r="AV276" s="13" t="s">
        <v>85</v>
      </c>
      <c r="AW276" s="13" t="s">
        <v>37</v>
      </c>
      <c r="AX276" s="13" t="s">
        <v>76</v>
      </c>
      <c r="AY276" s="256" t="s">
        <v>165</v>
      </c>
    </row>
    <row r="277" s="14" customFormat="1">
      <c r="B277" s="257"/>
      <c r="C277" s="258"/>
      <c r="D277" s="233" t="s">
        <v>176</v>
      </c>
      <c r="E277" s="259" t="s">
        <v>19</v>
      </c>
      <c r="F277" s="260" t="s">
        <v>181</v>
      </c>
      <c r="G277" s="258"/>
      <c r="H277" s="261">
        <v>17</v>
      </c>
      <c r="I277" s="262"/>
      <c r="J277" s="258"/>
      <c r="K277" s="258"/>
      <c r="L277" s="263"/>
      <c r="M277" s="264"/>
      <c r="N277" s="265"/>
      <c r="O277" s="265"/>
      <c r="P277" s="265"/>
      <c r="Q277" s="265"/>
      <c r="R277" s="265"/>
      <c r="S277" s="265"/>
      <c r="T277" s="266"/>
      <c r="AT277" s="267" t="s">
        <v>176</v>
      </c>
      <c r="AU277" s="267" t="s">
        <v>83</v>
      </c>
      <c r="AV277" s="14" t="s">
        <v>172</v>
      </c>
      <c r="AW277" s="14" t="s">
        <v>37</v>
      </c>
      <c r="AX277" s="14" t="s">
        <v>83</v>
      </c>
      <c r="AY277" s="267" t="s">
        <v>165</v>
      </c>
    </row>
    <row r="278" s="1" customFormat="1" ht="16.5" customHeight="1">
      <c r="B278" s="39"/>
      <c r="C278" s="220" t="s">
        <v>612</v>
      </c>
      <c r="D278" s="220" t="s">
        <v>167</v>
      </c>
      <c r="E278" s="221" t="s">
        <v>1635</v>
      </c>
      <c r="F278" s="222" t="s">
        <v>1636</v>
      </c>
      <c r="G278" s="223" t="s">
        <v>324</v>
      </c>
      <c r="H278" s="224">
        <v>17</v>
      </c>
      <c r="I278" s="225"/>
      <c r="J278" s="226">
        <f>ROUND(I278*H278,2)</f>
        <v>0</v>
      </c>
      <c r="K278" s="222" t="s">
        <v>367</v>
      </c>
      <c r="L278" s="44"/>
      <c r="M278" s="227" t="s">
        <v>19</v>
      </c>
      <c r="N278" s="228" t="s">
        <v>47</v>
      </c>
      <c r="O278" s="84"/>
      <c r="P278" s="229">
        <f>O278*H278</f>
        <v>0</v>
      </c>
      <c r="Q278" s="229">
        <v>0</v>
      </c>
      <c r="R278" s="229">
        <f>Q278*H278</f>
        <v>0</v>
      </c>
      <c r="S278" s="229">
        <v>0</v>
      </c>
      <c r="T278" s="230">
        <f>S278*H278</f>
        <v>0</v>
      </c>
      <c r="AR278" s="231" t="s">
        <v>172</v>
      </c>
      <c r="AT278" s="231" t="s">
        <v>167</v>
      </c>
      <c r="AU278" s="231" t="s">
        <v>83</v>
      </c>
      <c r="AY278" s="18" t="s">
        <v>165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8" t="s">
        <v>83</v>
      </c>
      <c r="BK278" s="232">
        <f>ROUND(I278*H278,2)</f>
        <v>0</v>
      </c>
      <c r="BL278" s="18" t="s">
        <v>172</v>
      </c>
      <c r="BM278" s="231" t="s">
        <v>2037</v>
      </c>
    </row>
    <row r="279" s="1" customFormat="1">
      <c r="B279" s="39"/>
      <c r="C279" s="40"/>
      <c r="D279" s="233" t="s">
        <v>174</v>
      </c>
      <c r="E279" s="40"/>
      <c r="F279" s="234" t="s">
        <v>1636</v>
      </c>
      <c r="G279" s="40"/>
      <c r="H279" s="40"/>
      <c r="I279" s="146"/>
      <c r="J279" s="40"/>
      <c r="K279" s="40"/>
      <c r="L279" s="44"/>
      <c r="M279" s="235"/>
      <c r="N279" s="84"/>
      <c r="O279" s="84"/>
      <c r="P279" s="84"/>
      <c r="Q279" s="84"/>
      <c r="R279" s="84"/>
      <c r="S279" s="84"/>
      <c r="T279" s="85"/>
      <c r="AT279" s="18" t="s">
        <v>174</v>
      </c>
      <c r="AU279" s="18" t="s">
        <v>83</v>
      </c>
    </row>
    <row r="280" s="13" customFormat="1">
      <c r="B280" s="246"/>
      <c r="C280" s="247"/>
      <c r="D280" s="233" t="s">
        <v>176</v>
      </c>
      <c r="E280" s="248" t="s">
        <v>19</v>
      </c>
      <c r="F280" s="249" t="s">
        <v>1957</v>
      </c>
      <c r="G280" s="247"/>
      <c r="H280" s="250">
        <v>17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AT280" s="256" t="s">
        <v>176</v>
      </c>
      <c r="AU280" s="256" t="s">
        <v>83</v>
      </c>
      <c r="AV280" s="13" t="s">
        <v>85</v>
      </c>
      <c r="AW280" s="13" t="s">
        <v>37</v>
      </c>
      <c r="AX280" s="13" t="s">
        <v>76</v>
      </c>
      <c r="AY280" s="256" t="s">
        <v>165</v>
      </c>
    </row>
    <row r="281" s="14" customFormat="1">
      <c r="B281" s="257"/>
      <c r="C281" s="258"/>
      <c r="D281" s="233" t="s">
        <v>176</v>
      </c>
      <c r="E281" s="259" t="s">
        <v>19</v>
      </c>
      <c r="F281" s="260" t="s">
        <v>181</v>
      </c>
      <c r="G281" s="258"/>
      <c r="H281" s="261">
        <v>17</v>
      </c>
      <c r="I281" s="262"/>
      <c r="J281" s="258"/>
      <c r="K281" s="258"/>
      <c r="L281" s="263"/>
      <c r="M281" s="264"/>
      <c r="N281" s="265"/>
      <c r="O281" s="265"/>
      <c r="P281" s="265"/>
      <c r="Q281" s="265"/>
      <c r="R281" s="265"/>
      <c r="S281" s="265"/>
      <c r="T281" s="266"/>
      <c r="AT281" s="267" t="s">
        <v>176</v>
      </c>
      <c r="AU281" s="267" t="s">
        <v>83</v>
      </c>
      <c r="AV281" s="14" t="s">
        <v>172</v>
      </c>
      <c r="AW281" s="14" t="s">
        <v>37</v>
      </c>
      <c r="AX281" s="14" t="s">
        <v>83</v>
      </c>
      <c r="AY281" s="267" t="s">
        <v>165</v>
      </c>
    </row>
    <row r="282" s="1" customFormat="1" ht="16.5" customHeight="1">
      <c r="B282" s="39"/>
      <c r="C282" s="220" t="s">
        <v>619</v>
      </c>
      <c r="D282" s="220" t="s">
        <v>167</v>
      </c>
      <c r="E282" s="221" t="s">
        <v>1639</v>
      </c>
      <c r="F282" s="222" t="s">
        <v>1640</v>
      </c>
      <c r="G282" s="223" t="s">
        <v>197</v>
      </c>
      <c r="H282" s="224">
        <v>206.30000000000001</v>
      </c>
      <c r="I282" s="225"/>
      <c r="J282" s="226">
        <f>ROUND(I282*H282,2)</f>
        <v>0</v>
      </c>
      <c r="K282" s="222" t="s">
        <v>367</v>
      </c>
      <c r="L282" s="44"/>
      <c r="M282" s="227" t="s">
        <v>19</v>
      </c>
      <c r="N282" s="228" t="s">
        <v>47</v>
      </c>
      <c r="O282" s="84"/>
      <c r="P282" s="229">
        <f>O282*H282</f>
        <v>0</v>
      </c>
      <c r="Q282" s="229">
        <v>0</v>
      </c>
      <c r="R282" s="229">
        <f>Q282*H282</f>
        <v>0</v>
      </c>
      <c r="S282" s="229">
        <v>0</v>
      </c>
      <c r="T282" s="230">
        <f>S282*H282</f>
        <v>0</v>
      </c>
      <c r="AR282" s="231" t="s">
        <v>172</v>
      </c>
      <c r="AT282" s="231" t="s">
        <v>167</v>
      </c>
      <c r="AU282" s="231" t="s">
        <v>83</v>
      </c>
      <c r="AY282" s="18" t="s">
        <v>165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8" t="s">
        <v>83</v>
      </c>
      <c r="BK282" s="232">
        <f>ROUND(I282*H282,2)</f>
        <v>0</v>
      </c>
      <c r="BL282" s="18" t="s">
        <v>172</v>
      </c>
      <c r="BM282" s="231" t="s">
        <v>2038</v>
      </c>
    </row>
    <row r="283" s="1" customFormat="1">
      <c r="B283" s="39"/>
      <c r="C283" s="40"/>
      <c r="D283" s="233" t="s">
        <v>174</v>
      </c>
      <c r="E283" s="40"/>
      <c r="F283" s="234" t="s">
        <v>1642</v>
      </c>
      <c r="G283" s="40"/>
      <c r="H283" s="40"/>
      <c r="I283" s="146"/>
      <c r="J283" s="40"/>
      <c r="K283" s="40"/>
      <c r="L283" s="44"/>
      <c r="M283" s="235"/>
      <c r="N283" s="84"/>
      <c r="O283" s="84"/>
      <c r="P283" s="84"/>
      <c r="Q283" s="84"/>
      <c r="R283" s="84"/>
      <c r="S283" s="84"/>
      <c r="T283" s="85"/>
      <c r="AT283" s="18" t="s">
        <v>174</v>
      </c>
      <c r="AU283" s="18" t="s">
        <v>83</v>
      </c>
    </row>
    <row r="284" s="1" customFormat="1" ht="16.5" customHeight="1">
      <c r="B284" s="39"/>
      <c r="C284" s="220" t="s">
        <v>625</v>
      </c>
      <c r="D284" s="220" t="s">
        <v>167</v>
      </c>
      <c r="E284" s="221" t="s">
        <v>1643</v>
      </c>
      <c r="F284" s="222" t="s">
        <v>1644</v>
      </c>
      <c r="G284" s="223" t="s">
        <v>324</v>
      </c>
      <c r="H284" s="224">
        <v>4</v>
      </c>
      <c r="I284" s="225"/>
      <c r="J284" s="226">
        <f>ROUND(I284*H284,2)</f>
        <v>0</v>
      </c>
      <c r="K284" s="222" t="s">
        <v>367</v>
      </c>
      <c r="L284" s="44"/>
      <c r="M284" s="227" t="s">
        <v>19</v>
      </c>
      <c r="N284" s="228" t="s">
        <v>47</v>
      </c>
      <c r="O284" s="84"/>
      <c r="P284" s="229">
        <f>O284*H284</f>
        <v>0</v>
      </c>
      <c r="Q284" s="229">
        <v>0</v>
      </c>
      <c r="R284" s="229">
        <f>Q284*H284</f>
        <v>0</v>
      </c>
      <c r="S284" s="229">
        <v>0</v>
      </c>
      <c r="T284" s="230">
        <f>S284*H284</f>
        <v>0</v>
      </c>
      <c r="AR284" s="231" t="s">
        <v>172</v>
      </c>
      <c r="AT284" s="231" t="s">
        <v>167</v>
      </c>
      <c r="AU284" s="231" t="s">
        <v>83</v>
      </c>
      <c r="AY284" s="18" t="s">
        <v>165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8" t="s">
        <v>83</v>
      </c>
      <c r="BK284" s="232">
        <f>ROUND(I284*H284,2)</f>
        <v>0</v>
      </c>
      <c r="BL284" s="18" t="s">
        <v>172</v>
      </c>
      <c r="BM284" s="231" t="s">
        <v>2039</v>
      </c>
    </row>
    <row r="285" s="1" customFormat="1">
      <c r="B285" s="39"/>
      <c r="C285" s="40"/>
      <c r="D285" s="233" t="s">
        <v>174</v>
      </c>
      <c r="E285" s="40"/>
      <c r="F285" s="234" t="s">
        <v>1644</v>
      </c>
      <c r="G285" s="40"/>
      <c r="H285" s="40"/>
      <c r="I285" s="146"/>
      <c r="J285" s="40"/>
      <c r="K285" s="40"/>
      <c r="L285" s="44"/>
      <c r="M285" s="235"/>
      <c r="N285" s="84"/>
      <c r="O285" s="84"/>
      <c r="P285" s="84"/>
      <c r="Q285" s="84"/>
      <c r="R285" s="84"/>
      <c r="S285" s="84"/>
      <c r="T285" s="85"/>
      <c r="AT285" s="18" t="s">
        <v>174</v>
      </c>
      <c r="AU285" s="18" t="s">
        <v>83</v>
      </c>
    </row>
    <row r="286" s="1" customFormat="1" ht="16.5" customHeight="1">
      <c r="B286" s="39"/>
      <c r="C286" s="220" t="s">
        <v>631</v>
      </c>
      <c r="D286" s="220" t="s">
        <v>167</v>
      </c>
      <c r="E286" s="221" t="s">
        <v>1646</v>
      </c>
      <c r="F286" s="222" t="s">
        <v>1647</v>
      </c>
      <c r="G286" s="223" t="s">
        <v>324</v>
      </c>
      <c r="H286" s="224">
        <v>1</v>
      </c>
      <c r="I286" s="225"/>
      <c r="J286" s="226">
        <f>ROUND(I286*H286,2)</f>
        <v>0</v>
      </c>
      <c r="K286" s="222" t="s">
        <v>367</v>
      </c>
      <c r="L286" s="44"/>
      <c r="M286" s="227" t="s">
        <v>19</v>
      </c>
      <c r="N286" s="228" t="s">
        <v>47</v>
      </c>
      <c r="O286" s="84"/>
      <c r="P286" s="229">
        <f>O286*H286</f>
        <v>0</v>
      </c>
      <c r="Q286" s="229">
        <v>0</v>
      </c>
      <c r="R286" s="229">
        <f>Q286*H286</f>
        <v>0</v>
      </c>
      <c r="S286" s="229">
        <v>0</v>
      </c>
      <c r="T286" s="230">
        <f>S286*H286</f>
        <v>0</v>
      </c>
      <c r="AR286" s="231" t="s">
        <v>172</v>
      </c>
      <c r="AT286" s="231" t="s">
        <v>167</v>
      </c>
      <c r="AU286" s="231" t="s">
        <v>83</v>
      </c>
      <c r="AY286" s="18" t="s">
        <v>165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8" t="s">
        <v>83</v>
      </c>
      <c r="BK286" s="232">
        <f>ROUND(I286*H286,2)</f>
        <v>0</v>
      </c>
      <c r="BL286" s="18" t="s">
        <v>172</v>
      </c>
      <c r="BM286" s="231" t="s">
        <v>2040</v>
      </c>
    </row>
    <row r="287" s="1" customFormat="1">
      <c r="B287" s="39"/>
      <c r="C287" s="40"/>
      <c r="D287" s="233" t="s">
        <v>174</v>
      </c>
      <c r="E287" s="40"/>
      <c r="F287" s="234" t="s">
        <v>1647</v>
      </c>
      <c r="G287" s="40"/>
      <c r="H287" s="40"/>
      <c r="I287" s="146"/>
      <c r="J287" s="40"/>
      <c r="K287" s="40"/>
      <c r="L287" s="44"/>
      <c r="M287" s="235"/>
      <c r="N287" s="84"/>
      <c r="O287" s="84"/>
      <c r="P287" s="84"/>
      <c r="Q287" s="84"/>
      <c r="R287" s="84"/>
      <c r="S287" s="84"/>
      <c r="T287" s="85"/>
      <c r="AT287" s="18" t="s">
        <v>174</v>
      </c>
      <c r="AU287" s="18" t="s">
        <v>83</v>
      </c>
    </row>
    <row r="288" s="1" customFormat="1" ht="16.5" customHeight="1">
      <c r="B288" s="39"/>
      <c r="C288" s="220" t="s">
        <v>637</v>
      </c>
      <c r="D288" s="220" t="s">
        <v>167</v>
      </c>
      <c r="E288" s="221" t="s">
        <v>1649</v>
      </c>
      <c r="F288" s="222" t="s">
        <v>1650</v>
      </c>
      <c r="G288" s="223" t="s">
        <v>324</v>
      </c>
      <c r="H288" s="224">
        <v>3</v>
      </c>
      <c r="I288" s="225"/>
      <c r="J288" s="226">
        <f>ROUND(I288*H288,2)</f>
        <v>0</v>
      </c>
      <c r="K288" s="222" t="s">
        <v>367</v>
      </c>
      <c r="L288" s="44"/>
      <c r="M288" s="227" t="s">
        <v>19</v>
      </c>
      <c r="N288" s="228" t="s">
        <v>47</v>
      </c>
      <c r="O288" s="84"/>
      <c r="P288" s="229">
        <f>O288*H288</f>
        <v>0</v>
      </c>
      <c r="Q288" s="229">
        <v>0</v>
      </c>
      <c r="R288" s="229">
        <f>Q288*H288</f>
        <v>0</v>
      </c>
      <c r="S288" s="229">
        <v>0</v>
      </c>
      <c r="T288" s="230">
        <f>S288*H288</f>
        <v>0</v>
      </c>
      <c r="AR288" s="231" t="s">
        <v>172</v>
      </c>
      <c r="AT288" s="231" t="s">
        <v>167</v>
      </c>
      <c r="AU288" s="231" t="s">
        <v>83</v>
      </c>
      <c r="AY288" s="18" t="s">
        <v>165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8" t="s">
        <v>83</v>
      </c>
      <c r="BK288" s="232">
        <f>ROUND(I288*H288,2)</f>
        <v>0</v>
      </c>
      <c r="BL288" s="18" t="s">
        <v>172</v>
      </c>
      <c r="BM288" s="231" t="s">
        <v>2041</v>
      </c>
    </row>
    <row r="289" s="1" customFormat="1">
      <c r="B289" s="39"/>
      <c r="C289" s="40"/>
      <c r="D289" s="233" t="s">
        <v>174</v>
      </c>
      <c r="E289" s="40"/>
      <c r="F289" s="234" t="s">
        <v>1652</v>
      </c>
      <c r="G289" s="40"/>
      <c r="H289" s="40"/>
      <c r="I289" s="146"/>
      <c r="J289" s="40"/>
      <c r="K289" s="40"/>
      <c r="L289" s="44"/>
      <c r="M289" s="235"/>
      <c r="N289" s="84"/>
      <c r="O289" s="84"/>
      <c r="P289" s="84"/>
      <c r="Q289" s="84"/>
      <c r="R289" s="84"/>
      <c r="S289" s="84"/>
      <c r="T289" s="85"/>
      <c r="AT289" s="18" t="s">
        <v>174</v>
      </c>
      <c r="AU289" s="18" t="s">
        <v>83</v>
      </c>
    </row>
    <row r="290" s="1" customFormat="1" ht="16.5" customHeight="1">
      <c r="B290" s="39"/>
      <c r="C290" s="220" t="s">
        <v>646</v>
      </c>
      <c r="D290" s="220" t="s">
        <v>167</v>
      </c>
      <c r="E290" s="221" t="s">
        <v>1653</v>
      </c>
      <c r="F290" s="222" t="s">
        <v>1654</v>
      </c>
      <c r="G290" s="223" t="s">
        <v>324</v>
      </c>
      <c r="H290" s="224">
        <v>2</v>
      </c>
      <c r="I290" s="225"/>
      <c r="J290" s="226">
        <f>ROUND(I290*H290,2)</f>
        <v>0</v>
      </c>
      <c r="K290" s="222" t="s">
        <v>367</v>
      </c>
      <c r="L290" s="44"/>
      <c r="M290" s="227" t="s">
        <v>19</v>
      </c>
      <c r="N290" s="228" t="s">
        <v>47</v>
      </c>
      <c r="O290" s="84"/>
      <c r="P290" s="229">
        <f>O290*H290</f>
        <v>0</v>
      </c>
      <c r="Q290" s="229">
        <v>0</v>
      </c>
      <c r="R290" s="229">
        <f>Q290*H290</f>
        <v>0</v>
      </c>
      <c r="S290" s="229">
        <v>0</v>
      </c>
      <c r="T290" s="230">
        <f>S290*H290</f>
        <v>0</v>
      </c>
      <c r="AR290" s="231" t="s">
        <v>172</v>
      </c>
      <c r="AT290" s="231" t="s">
        <v>167</v>
      </c>
      <c r="AU290" s="231" t="s">
        <v>83</v>
      </c>
      <c r="AY290" s="18" t="s">
        <v>165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8" t="s">
        <v>83</v>
      </c>
      <c r="BK290" s="232">
        <f>ROUND(I290*H290,2)</f>
        <v>0</v>
      </c>
      <c r="BL290" s="18" t="s">
        <v>172</v>
      </c>
      <c r="BM290" s="231" t="s">
        <v>2042</v>
      </c>
    </row>
    <row r="291" s="1" customFormat="1">
      <c r="B291" s="39"/>
      <c r="C291" s="40"/>
      <c r="D291" s="233" t="s">
        <v>174</v>
      </c>
      <c r="E291" s="40"/>
      <c r="F291" s="234" t="s">
        <v>1654</v>
      </c>
      <c r="G291" s="40"/>
      <c r="H291" s="40"/>
      <c r="I291" s="146"/>
      <c r="J291" s="40"/>
      <c r="K291" s="40"/>
      <c r="L291" s="44"/>
      <c r="M291" s="235"/>
      <c r="N291" s="84"/>
      <c r="O291" s="84"/>
      <c r="P291" s="84"/>
      <c r="Q291" s="84"/>
      <c r="R291" s="84"/>
      <c r="S291" s="84"/>
      <c r="T291" s="85"/>
      <c r="AT291" s="18" t="s">
        <v>174</v>
      </c>
      <c r="AU291" s="18" t="s">
        <v>83</v>
      </c>
    </row>
    <row r="292" s="1" customFormat="1" ht="16.5" customHeight="1">
      <c r="B292" s="39"/>
      <c r="C292" s="220" t="s">
        <v>964</v>
      </c>
      <c r="D292" s="220" t="s">
        <v>167</v>
      </c>
      <c r="E292" s="221" t="s">
        <v>2043</v>
      </c>
      <c r="F292" s="222" t="s">
        <v>2044</v>
      </c>
      <c r="G292" s="223" t="s">
        <v>324</v>
      </c>
      <c r="H292" s="224">
        <v>1</v>
      </c>
      <c r="I292" s="225"/>
      <c r="J292" s="226">
        <f>ROUND(I292*H292,2)</f>
        <v>0</v>
      </c>
      <c r="K292" s="222" t="s">
        <v>367</v>
      </c>
      <c r="L292" s="44"/>
      <c r="M292" s="227" t="s">
        <v>19</v>
      </c>
      <c r="N292" s="228" t="s">
        <v>47</v>
      </c>
      <c r="O292" s="84"/>
      <c r="P292" s="229">
        <f>O292*H292</f>
        <v>0</v>
      </c>
      <c r="Q292" s="229">
        <v>0</v>
      </c>
      <c r="R292" s="229">
        <f>Q292*H292</f>
        <v>0</v>
      </c>
      <c r="S292" s="229">
        <v>0</v>
      </c>
      <c r="T292" s="230">
        <f>S292*H292</f>
        <v>0</v>
      </c>
      <c r="AR292" s="231" t="s">
        <v>172</v>
      </c>
      <c r="AT292" s="231" t="s">
        <v>167</v>
      </c>
      <c r="AU292" s="231" t="s">
        <v>83</v>
      </c>
      <c r="AY292" s="18" t="s">
        <v>165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8" t="s">
        <v>83</v>
      </c>
      <c r="BK292" s="232">
        <f>ROUND(I292*H292,2)</f>
        <v>0</v>
      </c>
      <c r="BL292" s="18" t="s">
        <v>172</v>
      </c>
      <c r="BM292" s="231" t="s">
        <v>2045</v>
      </c>
    </row>
    <row r="293" s="1" customFormat="1">
      <c r="B293" s="39"/>
      <c r="C293" s="40"/>
      <c r="D293" s="233" t="s">
        <v>174</v>
      </c>
      <c r="E293" s="40"/>
      <c r="F293" s="234" t="s">
        <v>2044</v>
      </c>
      <c r="G293" s="40"/>
      <c r="H293" s="40"/>
      <c r="I293" s="146"/>
      <c r="J293" s="40"/>
      <c r="K293" s="40"/>
      <c r="L293" s="44"/>
      <c r="M293" s="235"/>
      <c r="N293" s="84"/>
      <c r="O293" s="84"/>
      <c r="P293" s="84"/>
      <c r="Q293" s="84"/>
      <c r="R293" s="84"/>
      <c r="S293" s="84"/>
      <c r="T293" s="85"/>
      <c r="AT293" s="18" t="s">
        <v>174</v>
      </c>
      <c r="AU293" s="18" t="s">
        <v>83</v>
      </c>
    </row>
    <row r="294" s="1" customFormat="1" ht="16.5" customHeight="1">
      <c r="B294" s="39"/>
      <c r="C294" s="220" t="s">
        <v>1366</v>
      </c>
      <c r="D294" s="220" t="s">
        <v>167</v>
      </c>
      <c r="E294" s="221" t="s">
        <v>1656</v>
      </c>
      <c r="F294" s="222" t="s">
        <v>1657</v>
      </c>
      <c r="G294" s="223" t="s">
        <v>324</v>
      </c>
      <c r="H294" s="224">
        <v>1</v>
      </c>
      <c r="I294" s="225"/>
      <c r="J294" s="226">
        <f>ROUND(I294*H294,2)</f>
        <v>0</v>
      </c>
      <c r="K294" s="222" t="s">
        <v>367</v>
      </c>
      <c r="L294" s="44"/>
      <c r="M294" s="227" t="s">
        <v>19</v>
      </c>
      <c r="N294" s="228" t="s">
        <v>47</v>
      </c>
      <c r="O294" s="84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AR294" s="231" t="s">
        <v>172</v>
      </c>
      <c r="AT294" s="231" t="s">
        <v>167</v>
      </c>
      <c r="AU294" s="231" t="s">
        <v>83</v>
      </c>
      <c r="AY294" s="18" t="s">
        <v>165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8" t="s">
        <v>83</v>
      </c>
      <c r="BK294" s="232">
        <f>ROUND(I294*H294,2)</f>
        <v>0</v>
      </c>
      <c r="BL294" s="18" t="s">
        <v>172</v>
      </c>
      <c r="BM294" s="231" t="s">
        <v>2046</v>
      </c>
    </row>
    <row r="295" s="1" customFormat="1">
      <c r="B295" s="39"/>
      <c r="C295" s="40"/>
      <c r="D295" s="233" t="s">
        <v>174</v>
      </c>
      <c r="E295" s="40"/>
      <c r="F295" s="234" t="s">
        <v>1657</v>
      </c>
      <c r="G295" s="40"/>
      <c r="H295" s="40"/>
      <c r="I295" s="146"/>
      <c r="J295" s="40"/>
      <c r="K295" s="40"/>
      <c r="L295" s="44"/>
      <c r="M295" s="235"/>
      <c r="N295" s="84"/>
      <c r="O295" s="84"/>
      <c r="P295" s="84"/>
      <c r="Q295" s="84"/>
      <c r="R295" s="84"/>
      <c r="S295" s="84"/>
      <c r="T295" s="85"/>
      <c r="AT295" s="18" t="s">
        <v>174</v>
      </c>
      <c r="AU295" s="18" t="s">
        <v>83</v>
      </c>
    </row>
    <row r="296" s="1" customFormat="1" ht="16.5" customHeight="1">
      <c r="B296" s="39"/>
      <c r="C296" s="220" t="s">
        <v>1370</v>
      </c>
      <c r="D296" s="220" t="s">
        <v>167</v>
      </c>
      <c r="E296" s="221" t="s">
        <v>1659</v>
      </c>
      <c r="F296" s="222" t="s">
        <v>1660</v>
      </c>
      <c r="G296" s="223" t="s">
        <v>324</v>
      </c>
      <c r="H296" s="224">
        <v>2</v>
      </c>
      <c r="I296" s="225"/>
      <c r="J296" s="226">
        <f>ROUND(I296*H296,2)</f>
        <v>0</v>
      </c>
      <c r="K296" s="222" t="s">
        <v>367</v>
      </c>
      <c r="L296" s="44"/>
      <c r="M296" s="227" t="s">
        <v>19</v>
      </c>
      <c r="N296" s="228" t="s">
        <v>47</v>
      </c>
      <c r="O296" s="84"/>
      <c r="P296" s="229">
        <f>O296*H296</f>
        <v>0</v>
      </c>
      <c r="Q296" s="229">
        <v>0</v>
      </c>
      <c r="R296" s="229">
        <f>Q296*H296</f>
        <v>0</v>
      </c>
      <c r="S296" s="229">
        <v>0</v>
      </c>
      <c r="T296" s="230">
        <f>S296*H296</f>
        <v>0</v>
      </c>
      <c r="AR296" s="231" t="s">
        <v>172</v>
      </c>
      <c r="AT296" s="231" t="s">
        <v>167</v>
      </c>
      <c r="AU296" s="231" t="s">
        <v>83</v>
      </c>
      <c r="AY296" s="18" t="s">
        <v>165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8" t="s">
        <v>83</v>
      </c>
      <c r="BK296" s="232">
        <f>ROUND(I296*H296,2)</f>
        <v>0</v>
      </c>
      <c r="BL296" s="18" t="s">
        <v>172</v>
      </c>
      <c r="BM296" s="231" t="s">
        <v>2047</v>
      </c>
    </row>
    <row r="297" s="1" customFormat="1">
      <c r="B297" s="39"/>
      <c r="C297" s="40"/>
      <c r="D297" s="233" t="s">
        <v>174</v>
      </c>
      <c r="E297" s="40"/>
      <c r="F297" s="234" t="s">
        <v>1660</v>
      </c>
      <c r="G297" s="40"/>
      <c r="H297" s="40"/>
      <c r="I297" s="146"/>
      <c r="J297" s="40"/>
      <c r="K297" s="40"/>
      <c r="L297" s="44"/>
      <c r="M297" s="235"/>
      <c r="N297" s="84"/>
      <c r="O297" s="84"/>
      <c r="P297" s="84"/>
      <c r="Q297" s="84"/>
      <c r="R297" s="84"/>
      <c r="S297" s="84"/>
      <c r="T297" s="85"/>
      <c r="AT297" s="18" t="s">
        <v>174</v>
      </c>
      <c r="AU297" s="18" t="s">
        <v>83</v>
      </c>
    </row>
    <row r="298" s="1" customFormat="1" ht="16.5" customHeight="1">
      <c r="B298" s="39"/>
      <c r="C298" s="220" t="s">
        <v>1373</v>
      </c>
      <c r="D298" s="220" t="s">
        <v>167</v>
      </c>
      <c r="E298" s="221" t="s">
        <v>1662</v>
      </c>
      <c r="F298" s="222" t="s">
        <v>1663</v>
      </c>
      <c r="G298" s="223" t="s">
        <v>324</v>
      </c>
      <c r="H298" s="224">
        <v>3</v>
      </c>
      <c r="I298" s="225"/>
      <c r="J298" s="226">
        <f>ROUND(I298*H298,2)</f>
        <v>0</v>
      </c>
      <c r="K298" s="222" t="s">
        <v>367</v>
      </c>
      <c r="L298" s="44"/>
      <c r="M298" s="227" t="s">
        <v>19</v>
      </c>
      <c r="N298" s="228" t="s">
        <v>47</v>
      </c>
      <c r="O298" s="84"/>
      <c r="P298" s="229">
        <f>O298*H298</f>
        <v>0</v>
      </c>
      <c r="Q298" s="229">
        <v>0</v>
      </c>
      <c r="R298" s="229">
        <f>Q298*H298</f>
        <v>0</v>
      </c>
      <c r="S298" s="229">
        <v>0</v>
      </c>
      <c r="T298" s="230">
        <f>S298*H298</f>
        <v>0</v>
      </c>
      <c r="AR298" s="231" t="s">
        <v>172</v>
      </c>
      <c r="AT298" s="231" t="s">
        <v>167</v>
      </c>
      <c r="AU298" s="231" t="s">
        <v>83</v>
      </c>
      <c r="AY298" s="18" t="s">
        <v>165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8" t="s">
        <v>83</v>
      </c>
      <c r="BK298" s="232">
        <f>ROUND(I298*H298,2)</f>
        <v>0</v>
      </c>
      <c r="BL298" s="18" t="s">
        <v>172</v>
      </c>
      <c r="BM298" s="231" t="s">
        <v>2048</v>
      </c>
    </row>
    <row r="299" s="1" customFormat="1">
      <c r="B299" s="39"/>
      <c r="C299" s="40"/>
      <c r="D299" s="233" t="s">
        <v>174</v>
      </c>
      <c r="E299" s="40"/>
      <c r="F299" s="234" t="s">
        <v>1663</v>
      </c>
      <c r="G299" s="40"/>
      <c r="H299" s="40"/>
      <c r="I299" s="146"/>
      <c r="J299" s="40"/>
      <c r="K299" s="40"/>
      <c r="L299" s="44"/>
      <c r="M299" s="235"/>
      <c r="N299" s="84"/>
      <c r="O299" s="84"/>
      <c r="P299" s="84"/>
      <c r="Q299" s="84"/>
      <c r="R299" s="84"/>
      <c r="S299" s="84"/>
      <c r="T299" s="85"/>
      <c r="AT299" s="18" t="s">
        <v>174</v>
      </c>
      <c r="AU299" s="18" t="s">
        <v>83</v>
      </c>
    </row>
    <row r="300" s="1" customFormat="1" ht="16.5" customHeight="1">
      <c r="B300" s="39"/>
      <c r="C300" s="220" t="s">
        <v>1376</v>
      </c>
      <c r="D300" s="220" t="s">
        <v>167</v>
      </c>
      <c r="E300" s="221" t="s">
        <v>2049</v>
      </c>
      <c r="F300" s="222" t="s">
        <v>2050</v>
      </c>
      <c r="G300" s="223" t="s">
        <v>324</v>
      </c>
      <c r="H300" s="224">
        <v>1</v>
      </c>
      <c r="I300" s="225"/>
      <c r="J300" s="226">
        <f>ROUND(I300*H300,2)</f>
        <v>0</v>
      </c>
      <c r="K300" s="222" t="s">
        <v>367</v>
      </c>
      <c r="L300" s="44"/>
      <c r="M300" s="227" t="s">
        <v>19</v>
      </c>
      <c r="N300" s="228" t="s">
        <v>47</v>
      </c>
      <c r="O300" s="84"/>
      <c r="P300" s="229">
        <f>O300*H300</f>
        <v>0</v>
      </c>
      <c r="Q300" s="229">
        <v>0</v>
      </c>
      <c r="R300" s="229">
        <f>Q300*H300</f>
        <v>0</v>
      </c>
      <c r="S300" s="229">
        <v>0</v>
      </c>
      <c r="T300" s="230">
        <f>S300*H300</f>
        <v>0</v>
      </c>
      <c r="AR300" s="231" t="s">
        <v>172</v>
      </c>
      <c r="AT300" s="231" t="s">
        <v>167</v>
      </c>
      <c r="AU300" s="231" t="s">
        <v>83</v>
      </c>
      <c r="AY300" s="18" t="s">
        <v>165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8" t="s">
        <v>83</v>
      </c>
      <c r="BK300" s="232">
        <f>ROUND(I300*H300,2)</f>
        <v>0</v>
      </c>
      <c r="BL300" s="18" t="s">
        <v>172</v>
      </c>
      <c r="BM300" s="231" t="s">
        <v>2051</v>
      </c>
    </row>
    <row r="301" s="1" customFormat="1">
      <c r="B301" s="39"/>
      <c r="C301" s="40"/>
      <c r="D301" s="233" t="s">
        <v>174</v>
      </c>
      <c r="E301" s="40"/>
      <c r="F301" s="234" t="s">
        <v>2050</v>
      </c>
      <c r="G301" s="40"/>
      <c r="H301" s="40"/>
      <c r="I301" s="146"/>
      <c r="J301" s="40"/>
      <c r="K301" s="40"/>
      <c r="L301" s="44"/>
      <c r="M301" s="235"/>
      <c r="N301" s="84"/>
      <c r="O301" s="84"/>
      <c r="P301" s="84"/>
      <c r="Q301" s="84"/>
      <c r="R301" s="84"/>
      <c r="S301" s="84"/>
      <c r="T301" s="85"/>
      <c r="AT301" s="18" t="s">
        <v>174</v>
      </c>
      <c r="AU301" s="18" t="s">
        <v>83</v>
      </c>
    </row>
    <row r="302" s="1" customFormat="1" ht="16.5" customHeight="1">
      <c r="B302" s="39"/>
      <c r="C302" s="220" t="s">
        <v>1379</v>
      </c>
      <c r="D302" s="220" t="s">
        <v>167</v>
      </c>
      <c r="E302" s="221" t="s">
        <v>1665</v>
      </c>
      <c r="F302" s="222" t="s">
        <v>2052</v>
      </c>
      <c r="G302" s="223" t="s">
        <v>324</v>
      </c>
      <c r="H302" s="224">
        <v>2</v>
      </c>
      <c r="I302" s="225"/>
      <c r="J302" s="226">
        <f>ROUND(I302*H302,2)</f>
        <v>0</v>
      </c>
      <c r="K302" s="222" t="s">
        <v>367</v>
      </c>
      <c r="L302" s="44"/>
      <c r="M302" s="227" t="s">
        <v>19</v>
      </c>
      <c r="N302" s="228" t="s">
        <v>47</v>
      </c>
      <c r="O302" s="84"/>
      <c r="P302" s="229">
        <f>O302*H302</f>
        <v>0</v>
      </c>
      <c r="Q302" s="229">
        <v>0</v>
      </c>
      <c r="R302" s="229">
        <f>Q302*H302</f>
        <v>0</v>
      </c>
      <c r="S302" s="229">
        <v>0</v>
      </c>
      <c r="T302" s="230">
        <f>S302*H302</f>
        <v>0</v>
      </c>
      <c r="AR302" s="231" t="s">
        <v>172</v>
      </c>
      <c r="AT302" s="231" t="s">
        <v>167</v>
      </c>
      <c r="AU302" s="231" t="s">
        <v>83</v>
      </c>
      <c r="AY302" s="18" t="s">
        <v>165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8" t="s">
        <v>83</v>
      </c>
      <c r="BK302" s="232">
        <f>ROUND(I302*H302,2)</f>
        <v>0</v>
      </c>
      <c r="BL302" s="18" t="s">
        <v>172</v>
      </c>
      <c r="BM302" s="231" t="s">
        <v>2053</v>
      </c>
    </row>
    <row r="303" s="1" customFormat="1">
      <c r="B303" s="39"/>
      <c r="C303" s="40"/>
      <c r="D303" s="233" t="s">
        <v>174</v>
      </c>
      <c r="E303" s="40"/>
      <c r="F303" s="234" t="s">
        <v>2052</v>
      </c>
      <c r="G303" s="40"/>
      <c r="H303" s="40"/>
      <c r="I303" s="146"/>
      <c r="J303" s="40"/>
      <c r="K303" s="40"/>
      <c r="L303" s="44"/>
      <c r="M303" s="235"/>
      <c r="N303" s="84"/>
      <c r="O303" s="84"/>
      <c r="P303" s="84"/>
      <c r="Q303" s="84"/>
      <c r="R303" s="84"/>
      <c r="S303" s="84"/>
      <c r="T303" s="85"/>
      <c r="AT303" s="18" t="s">
        <v>174</v>
      </c>
      <c r="AU303" s="18" t="s">
        <v>83</v>
      </c>
    </row>
    <row r="304" s="1" customFormat="1" ht="16.5" customHeight="1">
      <c r="B304" s="39"/>
      <c r="C304" s="220" t="s">
        <v>1668</v>
      </c>
      <c r="D304" s="220" t="s">
        <v>167</v>
      </c>
      <c r="E304" s="221" t="s">
        <v>1669</v>
      </c>
      <c r="F304" s="222" t="s">
        <v>1670</v>
      </c>
      <c r="G304" s="223" t="s">
        <v>324</v>
      </c>
      <c r="H304" s="224">
        <v>1</v>
      </c>
      <c r="I304" s="225"/>
      <c r="J304" s="226">
        <f>ROUND(I304*H304,2)</f>
        <v>0</v>
      </c>
      <c r="K304" s="222" t="s">
        <v>367</v>
      </c>
      <c r="L304" s="44"/>
      <c r="M304" s="227" t="s">
        <v>19</v>
      </c>
      <c r="N304" s="228" t="s">
        <v>47</v>
      </c>
      <c r="O304" s="84"/>
      <c r="P304" s="229">
        <f>O304*H304</f>
        <v>0</v>
      </c>
      <c r="Q304" s="229">
        <v>0</v>
      </c>
      <c r="R304" s="229">
        <f>Q304*H304</f>
        <v>0</v>
      </c>
      <c r="S304" s="229">
        <v>0</v>
      </c>
      <c r="T304" s="230">
        <f>S304*H304</f>
        <v>0</v>
      </c>
      <c r="AR304" s="231" t="s">
        <v>172</v>
      </c>
      <c r="AT304" s="231" t="s">
        <v>167</v>
      </c>
      <c r="AU304" s="231" t="s">
        <v>83</v>
      </c>
      <c r="AY304" s="18" t="s">
        <v>165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8" t="s">
        <v>83</v>
      </c>
      <c r="BK304" s="232">
        <f>ROUND(I304*H304,2)</f>
        <v>0</v>
      </c>
      <c r="BL304" s="18" t="s">
        <v>172</v>
      </c>
      <c r="BM304" s="231" t="s">
        <v>2054</v>
      </c>
    </row>
    <row r="305" s="1" customFormat="1">
      <c r="B305" s="39"/>
      <c r="C305" s="40"/>
      <c r="D305" s="233" t="s">
        <v>174</v>
      </c>
      <c r="E305" s="40"/>
      <c r="F305" s="234" t="s">
        <v>1670</v>
      </c>
      <c r="G305" s="40"/>
      <c r="H305" s="40"/>
      <c r="I305" s="146"/>
      <c r="J305" s="40"/>
      <c r="K305" s="40"/>
      <c r="L305" s="44"/>
      <c r="M305" s="235"/>
      <c r="N305" s="84"/>
      <c r="O305" s="84"/>
      <c r="P305" s="84"/>
      <c r="Q305" s="84"/>
      <c r="R305" s="84"/>
      <c r="S305" s="84"/>
      <c r="T305" s="85"/>
      <c r="AT305" s="18" t="s">
        <v>174</v>
      </c>
      <c r="AU305" s="18" t="s">
        <v>83</v>
      </c>
    </row>
    <row r="306" s="1" customFormat="1" ht="16.5" customHeight="1">
      <c r="B306" s="39"/>
      <c r="C306" s="220" t="s">
        <v>1672</v>
      </c>
      <c r="D306" s="220" t="s">
        <v>167</v>
      </c>
      <c r="E306" s="221" t="s">
        <v>1673</v>
      </c>
      <c r="F306" s="222" t="s">
        <v>1674</v>
      </c>
      <c r="G306" s="223" t="s">
        <v>324</v>
      </c>
      <c r="H306" s="224">
        <v>3</v>
      </c>
      <c r="I306" s="225"/>
      <c r="J306" s="226">
        <f>ROUND(I306*H306,2)</f>
        <v>0</v>
      </c>
      <c r="K306" s="222" t="s">
        <v>367</v>
      </c>
      <c r="L306" s="44"/>
      <c r="M306" s="227" t="s">
        <v>19</v>
      </c>
      <c r="N306" s="228" t="s">
        <v>47</v>
      </c>
      <c r="O306" s="84"/>
      <c r="P306" s="229">
        <f>O306*H306</f>
        <v>0</v>
      </c>
      <c r="Q306" s="229">
        <v>0</v>
      </c>
      <c r="R306" s="229">
        <f>Q306*H306</f>
        <v>0</v>
      </c>
      <c r="S306" s="229">
        <v>0</v>
      </c>
      <c r="T306" s="230">
        <f>S306*H306</f>
        <v>0</v>
      </c>
      <c r="AR306" s="231" t="s">
        <v>172</v>
      </c>
      <c r="AT306" s="231" t="s">
        <v>167</v>
      </c>
      <c r="AU306" s="231" t="s">
        <v>83</v>
      </c>
      <c r="AY306" s="18" t="s">
        <v>165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8" t="s">
        <v>83</v>
      </c>
      <c r="BK306" s="232">
        <f>ROUND(I306*H306,2)</f>
        <v>0</v>
      </c>
      <c r="BL306" s="18" t="s">
        <v>172</v>
      </c>
      <c r="BM306" s="231" t="s">
        <v>2055</v>
      </c>
    </row>
    <row r="307" s="1" customFormat="1">
      <c r="B307" s="39"/>
      <c r="C307" s="40"/>
      <c r="D307" s="233" t="s">
        <v>174</v>
      </c>
      <c r="E307" s="40"/>
      <c r="F307" s="234" t="s">
        <v>1674</v>
      </c>
      <c r="G307" s="40"/>
      <c r="H307" s="40"/>
      <c r="I307" s="146"/>
      <c r="J307" s="40"/>
      <c r="K307" s="40"/>
      <c r="L307" s="44"/>
      <c r="M307" s="235"/>
      <c r="N307" s="84"/>
      <c r="O307" s="84"/>
      <c r="P307" s="84"/>
      <c r="Q307" s="84"/>
      <c r="R307" s="84"/>
      <c r="S307" s="84"/>
      <c r="T307" s="85"/>
      <c r="AT307" s="18" t="s">
        <v>174</v>
      </c>
      <c r="AU307" s="18" t="s">
        <v>83</v>
      </c>
    </row>
    <row r="308" s="1" customFormat="1" ht="16.5" customHeight="1">
      <c r="B308" s="39"/>
      <c r="C308" s="220" t="s">
        <v>1676</v>
      </c>
      <c r="D308" s="220" t="s">
        <v>167</v>
      </c>
      <c r="E308" s="221" t="s">
        <v>1677</v>
      </c>
      <c r="F308" s="222" t="s">
        <v>1678</v>
      </c>
      <c r="G308" s="223" t="s">
        <v>324</v>
      </c>
      <c r="H308" s="224">
        <v>1</v>
      </c>
      <c r="I308" s="225"/>
      <c r="J308" s="226">
        <f>ROUND(I308*H308,2)</f>
        <v>0</v>
      </c>
      <c r="K308" s="222" t="s">
        <v>367</v>
      </c>
      <c r="L308" s="44"/>
      <c r="M308" s="227" t="s">
        <v>19</v>
      </c>
      <c r="N308" s="228" t="s">
        <v>47</v>
      </c>
      <c r="O308" s="84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AR308" s="231" t="s">
        <v>172</v>
      </c>
      <c r="AT308" s="231" t="s">
        <v>167</v>
      </c>
      <c r="AU308" s="231" t="s">
        <v>83</v>
      </c>
      <c r="AY308" s="18" t="s">
        <v>165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8" t="s">
        <v>83</v>
      </c>
      <c r="BK308" s="232">
        <f>ROUND(I308*H308,2)</f>
        <v>0</v>
      </c>
      <c r="BL308" s="18" t="s">
        <v>172</v>
      </c>
      <c r="BM308" s="231" t="s">
        <v>2056</v>
      </c>
    </row>
    <row r="309" s="1" customFormat="1">
      <c r="B309" s="39"/>
      <c r="C309" s="40"/>
      <c r="D309" s="233" t="s">
        <v>174</v>
      </c>
      <c r="E309" s="40"/>
      <c r="F309" s="234" t="s">
        <v>1678</v>
      </c>
      <c r="G309" s="40"/>
      <c r="H309" s="40"/>
      <c r="I309" s="146"/>
      <c r="J309" s="40"/>
      <c r="K309" s="40"/>
      <c r="L309" s="44"/>
      <c r="M309" s="235"/>
      <c r="N309" s="84"/>
      <c r="O309" s="84"/>
      <c r="P309" s="84"/>
      <c r="Q309" s="84"/>
      <c r="R309" s="84"/>
      <c r="S309" s="84"/>
      <c r="T309" s="85"/>
      <c r="AT309" s="18" t="s">
        <v>174</v>
      </c>
      <c r="AU309" s="18" t="s">
        <v>83</v>
      </c>
    </row>
    <row r="310" s="1" customFormat="1" ht="16.5" customHeight="1">
      <c r="B310" s="39"/>
      <c r="C310" s="220" t="s">
        <v>1680</v>
      </c>
      <c r="D310" s="220" t="s">
        <v>167</v>
      </c>
      <c r="E310" s="221" t="s">
        <v>1681</v>
      </c>
      <c r="F310" s="222" t="s">
        <v>1682</v>
      </c>
      <c r="G310" s="223" t="s">
        <v>324</v>
      </c>
      <c r="H310" s="224">
        <v>7</v>
      </c>
      <c r="I310" s="225"/>
      <c r="J310" s="226">
        <f>ROUND(I310*H310,2)</f>
        <v>0</v>
      </c>
      <c r="K310" s="222" t="s">
        <v>367</v>
      </c>
      <c r="L310" s="44"/>
      <c r="M310" s="227" t="s">
        <v>19</v>
      </c>
      <c r="N310" s="228" t="s">
        <v>47</v>
      </c>
      <c r="O310" s="84"/>
      <c r="P310" s="229">
        <f>O310*H310</f>
        <v>0</v>
      </c>
      <c r="Q310" s="229">
        <v>0</v>
      </c>
      <c r="R310" s="229">
        <f>Q310*H310</f>
        <v>0</v>
      </c>
      <c r="S310" s="229">
        <v>0</v>
      </c>
      <c r="T310" s="230">
        <f>S310*H310</f>
        <v>0</v>
      </c>
      <c r="AR310" s="231" t="s">
        <v>172</v>
      </c>
      <c r="AT310" s="231" t="s">
        <v>167</v>
      </c>
      <c r="AU310" s="231" t="s">
        <v>83</v>
      </c>
      <c r="AY310" s="18" t="s">
        <v>165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8" t="s">
        <v>83</v>
      </c>
      <c r="BK310" s="232">
        <f>ROUND(I310*H310,2)</f>
        <v>0</v>
      </c>
      <c r="BL310" s="18" t="s">
        <v>172</v>
      </c>
      <c r="BM310" s="231" t="s">
        <v>2057</v>
      </c>
    </row>
    <row r="311" s="1" customFormat="1">
      <c r="B311" s="39"/>
      <c r="C311" s="40"/>
      <c r="D311" s="233" t="s">
        <v>174</v>
      </c>
      <c r="E311" s="40"/>
      <c r="F311" s="234" t="s">
        <v>1684</v>
      </c>
      <c r="G311" s="40"/>
      <c r="H311" s="40"/>
      <c r="I311" s="146"/>
      <c r="J311" s="40"/>
      <c r="K311" s="40"/>
      <c r="L311" s="44"/>
      <c r="M311" s="235"/>
      <c r="N311" s="84"/>
      <c r="O311" s="84"/>
      <c r="P311" s="84"/>
      <c r="Q311" s="84"/>
      <c r="R311" s="84"/>
      <c r="S311" s="84"/>
      <c r="T311" s="85"/>
      <c r="AT311" s="18" t="s">
        <v>174</v>
      </c>
      <c r="AU311" s="18" t="s">
        <v>83</v>
      </c>
    </row>
    <row r="312" s="13" customFormat="1">
      <c r="B312" s="246"/>
      <c r="C312" s="247"/>
      <c r="D312" s="233" t="s">
        <v>176</v>
      </c>
      <c r="E312" s="248" t="s">
        <v>19</v>
      </c>
      <c r="F312" s="249" t="s">
        <v>1968</v>
      </c>
      <c r="G312" s="247"/>
      <c r="H312" s="250">
        <v>7</v>
      </c>
      <c r="I312" s="251"/>
      <c r="J312" s="247"/>
      <c r="K312" s="247"/>
      <c r="L312" s="252"/>
      <c r="M312" s="253"/>
      <c r="N312" s="254"/>
      <c r="O312" s="254"/>
      <c r="P312" s="254"/>
      <c r="Q312" s="254"/>
      <c r="R312" s="254"/>
      <c r="S312" s="254"/>
      <c r="T312" s="255"/>
      <c r="AT312" s="256" t="s">
        <v>176</v>
      </c>
      <c r="AU312" s="256" t="s">
        <v>83</v>
      </c>
      <c r="AV312" s="13" t="s">
        <v>85</v>
      </c>
      <c r="AW312" s="13" t="s">
        <v>37</v>
      </c>
      <c r="AX312" s="13" t="s">
        <v>76</v>
      </c>
      <c r="AY312" s="256" t="s">
        <v>165</v>
      </c>
    </row>
    <row r="313" s="14" customFormat="1">
      <c r="B313" s="257"/>
      <c r="C313" s="258"/>
      <c r="D313" s="233" t="s">
        <v>176</v>
      </c>
      <c r="E313" s="259" t="s">
        <v>19</v>
      </c>
      <c r="F313" s="260" t="s">
        <v>181</v>
      </c>
      <c r="G313" s="258"/>
      <c r="H313" s="261">
        <v>7</v>
      </c>
      <c r="I313" s="262"/>
      <c r="J313" s="258"/>
      <c r="K313" s="258"/>
      <c r="L313" s="263"/>
      <c r="M313" s="264"/>
      <c r="N313" s="265"/>
      <c r="O313" s="265"/>
      <c r="P313" s="265"/>
      <c r="Q313" s="265"/>
      <c r="R313" s="265"/>
      <c r="S313" s="265"/>
      <c r="T313" s="266"/>
      <c r="AT313" s="267" t="s">
        <v>176</v>
      </c>
      <c r="AU313" s="267" t="s">
        <v>83</v>
      </c>
      <c r="AV313" s="14" t="s">
        <v>172</v>
      </c>
      <c r="AW313" s="14" t="s">
        <v>37</v>
      </c>
      <c r="AX313" s="14" t="s">
        <v>83</v>
      </c>
      <c r="AY313" s="267" t="s">
        <v>165</v>
      </c>
    </row>
    <row r="314" s="1" customFormat="1" ht="16.5" customHeight="1">
      <c r="B314" s="39"/>
      <c r="C314" s="220" t="s">
        <v>1685</v>
      </c>
      <c r="D314" s="220" t="s">
        <v>167</v>
      </c>
      <c r="E314" s="221" t="s">
        <v>1686</v>
      </c>
      <c r="F314" s="222" t="s">
        <v>1687</v>
      </c>
      <c r="G314" s="223" t="s">
        <v>324</v>
      </c>
      <c r="H314" s="224">
        <v>14</v>
      </c>
      <c r="I314" s="225"/>
      <c r="J314" s="226">
        <f>ROUND(I314*H314,2)</f>
        <v>0</v>
      </c>
      <c r="K314" s="222" t="s">
        <v>367</v>
      </c>
      <c r="L314" s="44"/>
      <c r="M314" s="227" t="s">
        <v>19</v>
      </c>
      <c r="N314" s="228" t="s">
        <v>47</v>
      </c>
      <c r="O314" s="84"/>
      <c r="P314" s="229">
        <f>O314*H314</f>
        <v>0</v>
      </c>
      <c r="Q314" s="229">
        <v>0</v>
      </c>
      <c r="R314" s="229">
        <f>Q314*H314</f>
        <v>0</v>
      </c>
      <c r="S314" s="229">
        <v>0</v>
      </c>
      <c r="T314" s="230">
        <f>S314*H314</f>
        <v>0</v>
      </c>
      <c r="AR314" s="231" t="s">
        <v>172</v>
      </c>
      <c r="AT314" s="231" t="s">
        <v>167</v>
      </c>
      <c r="AU314" s="231" t="s">
        <v>83</v>
      </c>
      <c r="AY314" s="18" t="s">
        <v>165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8" t="s">
        <v>83</v>
      </c>
      <c r="BK314" s="232">
        <f>ROUND(I314*H314,2)</f>
        <v>0</v>
      </c>
      <c r="BL314" s="18" t="s">
        <v>172</v>
      </c>
      <c r="BM314" s="231" t="s">
        <v>2058</v>
      </c>
    </row>
    <row r="315" s="1" customFormat="1">
      <c r="B315" s="39"/>
      <c r="C315" s="40"/>
      <c r="D315" s="233" t="s">
        <v>174</v>
      </c>
      <c r="E315" s="40"/>
      <c r="F315" s="234" t="s">
        <v>1687</v>
      </c>
      <c r="G315" s="40"/>
      <c r="H315" s="40"/>
      <c r="I315" s="146"/>
      <c r="J315" s="40"/>
      <c r="K315" s="40"/>
      <c r="L315" s="44"/>
      <c r="M315" s="235"/>
      <c r="N315" s="84"/>
      <c r="O315" s="84"/>
      <c r="P315" s="84"/>
      <c r="Q315" s="84"/>
      <c r="R315" s="84"/>
      <c r="S315" s="84"/>
      <c r="T315" s="85"/>
      <c r="AT315" s="18" t="s">
        <v>174</v>
      </c>
      <c r="AU315" s="18" t="s">
        <v>83</v>
      </c>
    </row>
    <row r="316" s="13" customFormat="1">
      <c r="B316" s="246"/>
      <c r="C316" s="247"/>
      <c r="D316" s="233" t="s">
        <v>176</v>
      </c>
      <c r="E316" s="248" t="s">
        <v>19</v>
      </c>
      <c r="F316" s="249" t="s">
        <v>2030</v>
      </c>
      <c r="G316" s="247"/>
      <c r="H316" s="250">
        <v>14</v>
      </c>
      <c r="I316" s="251"/>
      <c r="J316" s="247"/>
      <c r="K316" s="247"/>
      <c r="L316" s="252"/>
      <c r="M316" s="253"/>
      <c r="N316" s="254"/>
      <c r="O316" s="254"/>
      <c r="P316" s="254"/>
      <c r="Q316" s="254"/>
      <c r="R316" s="254"/>
      <c r="S316" s="254"/>
      <c r="T316" s="255"/>
      <c r="AT316" s="256" t="s">
        <v>176</v>
      </c>
      <c r="AU316" s="256" t="s">
        <v>83</v>
      </c>
      <c r="AV316" s="13" t="s">
        <v>85</v>
      </c>
      <c r="AW316" s="13" t="s">
        <v>37</v>
      </c>
      <c r="AX316" s="13" t="s">
        <v>76</v>
      </c>
      <c r="AY316" s="256" t="s">
        <v>165</v>
      </c>
    </row>
    <row r="317" s="14" customFormat="1">
      <c r="B317" s="257"/>
      <c r="C317" s="258"/>
      <c r="D317" s="233" t="s">
        <v>176</v>
      </c>
      <c r="E317" s="259" t="s">
        <v>19</v>
      </c>
      <c r="F317" s="260" t="s">
        <v>181</v>
      </c>
      <c r="G317" s="258"/>
      <c r="H317" s="261">
        <v>14</v>
      </c>
      <c r="I317" s="262"/>
      <c r="J317" s="258"/>
      <c r="K317" s="258"/>
      <c r="L317" s="263"/>
      <c r="M317" s="264"/>
      <c r="N317" s="265"/>
      <c r="O317" s="265"/>
      <c r="P317" s="265"/>
      <c r="Q317" s="265"/>
      <c r="R317" s="265"/>
      <c r="S317" s="265"/>
      <c r="T317" s="266"/>
      <c r="AT317" s="267" t="s">
        <v>176</v>
      </c>
      <c r="AU317" s="267" t="s">
        <v>83</v>
      </c>
      <c r="AV317" s="14" t="s">
        <v>172</v>
      </c>
      <c r="AW317" s="14" t="s">
        <v>37</v>
      </c>
      <c r="AX317" s="14" t="s">
        <v>83</v>
      </c>
      <c r="AY317" s="267" t="s">
        <v>165</v>
      </c>
    </row>
    <row r="318" s="1" customFormat="1" ht="16.5" customHeight="1">
      <c r="B318" s="39"/>
      <c r="C318" s="220" t="s">
        <v>1689</v>
      </c>
      <c r="D318" s="220" t="s">
        <v>167</v>
      </c>
      <c r="E318" s="221" t="s">
        <v>1690</v>
      </c>
      <c r="F318" s="222" t="s">
        <v>1691</v>
      </c>
      <c r="G318" s="223" t="s">
        <v>324</v>
      </c>
      <c r="H318" s="224">
        <v>2</v>
      </c>
      <c r="I318" s="225"/>
      <c r="J318" s="226">
        <f>ROUND(I318*H318,2)</f>
        <v>0</v>
      </c>
      <c r="K318" s="222" t="s">
        <v>367</v>
      </c>
      <c r="L318" s="44"/>
      <c r="M318" s="227" t="s">
        <v>19</v>
      </c>
      <c r="N318" s="228" t="s">
        <v>47</v>
      </c>
      <c r="O318" s="84"/>
      <c r="P318" s="229">
        <f>O318*H318</f>
        <v>0</v>
      </c>
      <c r="Q318" s="229">
        <v>0</v>
      </c>
      <c r="R318" s="229">
        <f>Q318*H318</f>
        <v>0</v>
      </c>
      <c r="S318" s="229">
        <v>0</v>
      </c>
      <c r="T318" s="230">
        <f>S318*H318</f>
        <v>0</v>
      </c>
      <c r="AR318" s="231" t="s">
        <v>172</v>
      </c>
      <c r="AT318" s="231" t="s">
        <v>167</v>
      </c>
      <c r="AU318" s="231" t="s">
        <v>83</v>
      </c>
      <c r="AY318" s="18" t="s">
        <v>165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8" t="s">
        <v>83</v>
      </c>
      <c r="BK318" s="232">
        <f>ROUND(I318*H318,2)</f>
        <v>0</v>
      </c>
      <c r="BL318" s="18" t="s">
        <v>172</v>
      </c>
      <c r="BM318" s="231" t="s">
        <v>2059</v>
      </c>
    </row>
    <row r="319" s="1" customFormat="1">
      <c r="B319" s="39"/>
      <c r="C319" s="40"/>
      <c r="D319" s="233" t="s">
        <v>174</v>
      </c>
      <c r="E319" s="40"/>
      <c r="F319" s="234" t="s">
        <v>1691</v>
      </c>
      <c r="G319" s="40"/>
      <c r="H319" s="40"/>
      <c r="I319" s="146"/>
      <c r="J319" s="40"/>
      <c r="K319" s="40"/>
      <c r="L319" s="44"/>
      <c r="M319" s="235"/>
      <c r="N319" s="84"/>
      <c r="O319" s="84"/>
      <c r="P319" s="84"/>
      <c r="Q319" s="84"/>
      <c r="R319" s="84"/>
      <c r="S319" s="84"/>
      <c r="T319" s="85"/>
      <c r="AT319" s="18" t="s">
        <v>174</v>
      </c>
      <c r="AU319" s="18" t="s">
        <v>83</v>
      </c>
    </row>
    <row r="320" s="1" customFormat="1" ht="16.5" customHeight="1">
      <c r="B320" s="39"/>
      <c r="C320" s="220" t="s">
        <v>1694</v>
      </c>
      <c r="D320" s="220" t="s">
        <v>167</v>
      </c>
      <c r="E320" s="221" t="s">
        <v>1695</v>
      </c>
      <c r="F320" s="222" t="s">
        <v>1696</v>
      </c>
      <c r="G320" s="223" t="s">
        <v>1562</v>
      </c>
      <c r="H320" s="293"/>
      <c r="I320" s="225"/>
      <c r="J320" s="226">
        <f>ROUND(I320*H320,2)</f>
        <v>0</v>
      </c>
      <c r="K320" s="222" t="s">
        <v>367</v>
      </c>
      <c r="L320" s="44"/>
      <c r="M320" s="227" t="s">
        <v>19</v>
      </c>
      <c r="N320" s="228" t="s">
        <v>47</v>
      </c>
      <c r="O320" s="84"/>
      <c r="P320" s="229">
        <f>O320*H320</f>
        <v>0</v>
      </c>
      <c r="Q320" s="229">
        <v>0</v>
      </c>
      <c r="R320" s="229">
        <f>Q320*H320</f>
        <v>0</v>
      </c>
      <c r="S320" s="229">
        <v>0</v>
      </c>
      <c r="T320" s="230">
        <f>S320*H320</f>
        <v>0</v>
      </c>
      <c r="AR320" s="231" t="s">
        <v>172</v>
      </c>
      <c r="AT320" s="231" t="s">
        <v>167</v>
      </c>
      <c r="AU320" s="231" t="s">
        <v>83</v>
      </c>
      <c r="AY320" s="18" t="s">
        <v>165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8" t="s">
        <v>83</v>
      </c>
      <c r="BK320" s="232">
        <f>ROUND(I320*H320,2)</f>
        <v>0</v>
      </c>
      <c r="BL320" s="18" t="s">
        <v>172</v>
      </c>
      <c r="BM320" s="231" t="s">
        <v>2060</v>
      </c>
    </row>
    <row r="321" s="1" customFormat="1">
      <c r="B321" s="39"/>
      <c r="C321" s="40"/>
      <c r="D321" s="233" t="s">
        <v>174</v>
      </c>
      <c r="E321" s="40"/>
      <c r="F321" s="234" t="s">
        <v>1696</v>
      </c>
      <c r="G321" s="40"/>
      <c r="H321" s="40"/>
      <c r="I321" s="146"/>
      <c r="J321" s="40"/>
      <c r="K321" s="40"/>
      <c r="L321" s="44"/>
      <c r="M321" s="235"/>
      <c r="N321" s="84"/>
      <c r="O321" s="84"/>
      <c r="P321" s="84"/>
      <c r="Q321" s="84"/>
      <c r="R321" s="84"/>
      <c r="S321" s="84"/>
      <c r="T321" s="85"/>
      <c r="AT321" s="18" t="s">
        <v>174</v>
      </c>
      <c r="AU321" s="18" t="s">
        <v>83</v>
      </c>
    </row>
    <row r="322" s="1" customFormat="1" ht="16.5" customHeight="1">
      <c r="B322" s="39"/>
      <c r="C322" s="220" t="s">
        <v>1698</v>
      </c>
      <c r="D322" s="220" t="s">
        <v>167</v>
      </c>
      <c r="E322" s="221" t="s">
        <v>1699</v>
      </c>
      <c r="F322" s="222" t="s">
        <v>1700</v>
      </c>
      <c r="G322" s="223" t="s">
        <v>1562</v>
      </c>
      <c r="H322" s="293"/>
      <c r="I322" s="225"/>
      <c r="J322" s="226">
        <f>ROUND(I322*H322,2)</f>
        <v>0</v>
      </c>
      <c r="K322" s="222" t="s">
        <v>367</v>
      </c>
      <c r="L322" s="44"/>
      <c r="M322" s="227" t="s">
        <v>19</v>
      </c>
      <c r="N322" s="228" t="s">
        <v>47</v>
      </c>
      <c r="O322" s="84"/>
      <c r="P322" s="229">
        <f>O322*H322</f>
        <v>0</v>
      </c>
      <c r="Q322" s="229">
        <v>0</v>
      </c>
      <c r="R322" s="229">
        <f>Q322*H322</f>
        <v>0</v>
      </c>
      <c r="S322" s="229">
        <v>0</v>
      </c>
      <c r="T322" s="230">
        <f>S322*H322</f>
        <v>0</v>
      </c>
      <c r="AR322" s="231" t="s">
        <v>172</v>
      </c>
      <c r="AT322" s="231" t="s">
        <v>167</v>
      </c>
      <c r="AU322" s="231" t="s">
        <v>83</v>
      </c>
      <c r="AY322" s="18" t="s">
        <v>165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18" t="s">
        <v>83</v>
      </c>
      <c r="BK322" s="232">
        <f>ROUND(I322*H322,2)</f>
        <v>0</v>
      </c>
      <c r="BL322" s="18" t="s">
        <v>172</v>
      </c>
      <c r="BM322" s="231" t="s">
        <v>2061</v>
      </c>
    </row>
    <row r="323" s="1" customFormat="1">
      <c r="B323" s="39"/>
      <c r="C323" s="40"/>
      <c r="D323" s="233" t="s">
        <v>174</v>
      </c>
      <c r="E323" s="40"/>
      <c r="F323" s="234" t="s">
        <v>1700</v>
      </c>
      <c r="G323" s="40"/>
      <c r="H323" s="40"/>
      <c r="I323" s="146"/>
      <c r="J323" s="40"/>
      <c r="K323" s="40"/>
      <c r="L323" s="44"/>
      <c r="M323" s="235"/>
      <c r="N323" s="84"/>
      <c r="O323" s="84"/>
      <c r="P323" s="84"/>
      <c r="Q323" s="84"/>
      <c r="R323" s="84"/>
      <c r="S323" s="84"/>
      <c r="T323" s="85"/>
      <c r="AT323" s="18" t="s">
        <v>174</v>
      </c>
      <c r="AU323" s="18" t="s">
        <v>83</v>
      </c>
    </row>
    <row r="324" s="1" customFormat="1" ht="16.5" customHeight="1">
      <c r="B324" s="39"/>
      <c r="C324" s="220" t="s">
        <v>1702</v>
      </c>
      <c r="D324" s="220" t="s">
        <v>167</v>
      </c>
      <c r="E324" s="221" t="s">
        <v>1703</v>
      </c>
      <c r="F324" s="222" t="s">
        <v>1704</v>
      </c>
      <c r="G324" s="223" t="s">
        <v>1562</v>
      </c>
      <c r="H324" s="293"/>
      <c r="I324" s="225"/>
      <c r="J324" s="226">
        <f>ROUND(I324*H324,2)</f>
        <v>0</v>
      </c>
      <c r="K324" s="222" t="s">
        <v>367</v>
      </c>
      <c r="L324" s="44"/>
      <c r="M324" s="227" t="s">
        <v>19</v>
      </c>
      <c r="N324" s="228" t="s">
        <v>47</v>
      </c>
      <c r="O324" s="84"/>
      <c r="P324" s="229">
        <f>O324*H324</f>
        <v>0</v>
      </c>
      <c r="Q324" s="229">
        <v>0</v>
      </c>
      <c r="R324" s="229">
        <f>Q324*H324</f>
        <v>0</v>
      </c>
      <c r="S324" s="229">
        <v>0</v>
      </c>
      <c r="T324" s="230">
        <f>S324*H324</f>
        <v>0</v>
      </c>
      <c r="AR324" s="231" t="s">
        <v>172</v>
      </c>
      <c r="AT324" s="231" t="s">
        <v>167</v>
      </c>
      <c r="AU324" s="231" t="s">
        <v>83</v>
      </c>
      <c r="AY324" s="18" t="s">
        <v>165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18" t="s">
        <v>83</v>
      </c>
      <c r="BK324" s="232">
        <f>ROUND(I324*H324,2)</f>
        <v>0</v>
      </c>
      <c r="BL324" s="18" t="s">
        <v>172</v>
      </c>
      <c r="BM324" s="231" t="s">
        <v>2062</v>
      </c>
    </row>
    <row r="325" s="1" customFormat="1">
      <c r="B325" s="39"/>
      <c r="C325" s="40"/>
      <c r="D325" s="233" t="s">
        <v>174</v>
      </c>
      <c r="E325" s="40"/>
      <c r="F325" s="234" t="s">
        <v>1704</v>
      </c>
      <c r="G325" s="40"/>
      <c r="H325" s="40"/>
      <c r="I325" s="146"/>
      <c r="J325" s="40"/>
      <c r="K325" s="40"/>
      <c r="L325" s="44"/>
      <c r="M325" s="235"/>
      <c r="N325" s="84"/>
      <c r="O325" s="84"/>
      <c r="P325" s="84"/>
      <c r="Q325" s="84"/>
      <c r="R325" s="84"/>
      <c r="S325" s="84"/>
      <c r="T325" s="85"/>
      <c r="AT325" s="18" t="s">
        <v>174</v>
      </c>
      <c r="AU325" s="18" t="s">
        <v>83</v>
      </c>
    </row>
    <row r="326" s="1" customFormat="1" ht="16.5" customHeight="1">
      <c r="B326" s="39"/>
      <c r="C326" s="220" t="s">
        <v>1706</v>
      </c>
      <c r="D326" s="220" t="s">
        <v>167</v>
      </c>
      <c r="E326" s="221" t="s">
        <v>1707</v>
      </c>
      <c r="F326" s="222" t="s">
        <v>1708</v>
      </c>
      <c r="G326" s="223" t="s">
        <v>1562</v>
      </c>
      <c r="H326" s="293"/>
      <c r="I326" s="225"/>
      <c r="J326" s="226">
        <f>ROUND(I326*H326,2)</f>
        <v>0</v>
      </c>
      <c r="K326" s="222" t="s">
        <v>367</v>
      </c>
      <c r="L326" s="44"/>
      <c r="M326" s="227" t="s">
        <v>19</v>
      </c>
      <c r="N326" s="228" t="s">
        <v>47</v>
      </c>
      <c r="O326" s="84"/>
      <c r="P326" s="229">
        <f>O326*H326</f>
        <v>0</v>
      </c>
      <c r="Q326" s="229">
        <v>0</v>
      </c>
      <c r="R326" s="229">
        <f>Q326*H326</f>
        <v>0</v>
      </c>
      <c r="S326" s="229">
        <v>0</v>
      </c>
      <c r="T326" s="230">
        <f>S326*H326</f>
        <v>0</v>
      </c>
      <c r="AR326" s="231" t="s">
        <v>172</v>
      </c>
      <c r="AT326" s="231" t="s">
        <v>167</v>
      </c>
      <c r="AU326" s="231" t="s">
        <v>83</v>
      </c>
      <c r="AY326" s="18" t="s">
        <v>165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18" t="s">
        <v>83</v>
      </c>
      <c r="BK326" s="232">
        <f>ROUND(I326*H326,2)</f>
        <v>0</v>
      </c>
      <c r="BL326" s="18" t="s">
        <v>172</v>
      </c>
      <c r="BM326" s="231" t="s">
        <v>2063</v>
      </c>
    </row>
    <row r="327" s="1" customFormat="1">
      <c r="B327" s="39"/>
      <c r="C327" s="40"/>
      <c r="D327" s="233" t="s">
        <v>174</v>
      </c>
      <c r="E327" s="40"/>
      <c r="F327" s="234" t="s">
        <v>1708</v>
      </c>
      <c r="G327" s="40"/>
      <c r="H327" s="40"/>
      <c r="I327" s="146"/>
      <c r="J327" s="40"/>
      <c r="K327" s="40"/>
      <c r="L327" s="44"/>
      <c r="M327" s="235"/>
      <c r="N327" s="84"/>
      <c r="O327" s="84"/>
      <c r="P327" s="84"/>
      <c r="Q327" s="84"/>
      <c r="R327" s="84"/>
      <c r="S327" s="84"/>
      <c r="T327" s="85"/>
      <c r="AT327" s="18" t="s">
        <v>174</v>
      </c>
      <c r="AU327" s="18" t="s">
        <v>83</v>
      </c>
    </row>
    <row r="328" s="11" customFormat="1" ht="25.92" customHeight="1">
      <c r="B328" s="204"/>
      <c r="C328" s="205"/>
      <c r="D328" s="206" t="s">
        <v>75</v>
      </c>
      <c r="E328" s="207" t="s">
        <v>1710</v>
      </c>
      <c r="F328" s="207" t="s">
        <v>1711</v>
      </c>
      <c r="G328" s="205"/>
      <c r="H328" s="205"/>
      <c r="I328" s="208"/>
      <c r="J328" s="209">
        <f>BK328</f>
        <v>0</v>
      </c>
      <c r="K328" s="205"/>
      <c r="L328" s="210"/>
      <c r="M328" s="211"/>
      <c r="N328" s="212"/>
      <c r="O328" s="212"/>
      <c r="P328" s="213">
        <f>SUM(P329:P458)</f>
        <v>0</v>
      </c>
      <c r="Q328" s="212"/>
      <c r="R328" s="213">
        <f>SUM(R329:R458)</f>
        <v>0</v>
      </c>
      <c r="S328" s="212"/>
      <c r="T328" s="214">
        <f>SUM(T329:T458)</f>
        <v>0</v>
      </c>
      <c r="AR328" s="215" t="s">
        <v>83</v>
      </c>
      <c r="AT328" s="216" t="s">
        <v>75</v>
      </c>
      <c r="AU328" s="216" t="s">
        <v>76</v>
      </c>
      <c r="AY328" s="215" t="s">
        <v>165</v>
      </c>
      <c r="BK328" s="217">
        <f>SUM(BK329:BK458)</f>
        <v>0</v>
      </c>
    </row>
    <row r="329" s="1" customFormat="1" ht="16.5" customHeight="1">
      <c r="B329" s="39"/>
      <c r="C329" s="220" t="s">
        <v>1712</v>
      </c>
      <c r="D329" s="220" t="s">
        <v>167</v>
      </c>
      <c r="E329" s="221" t="s">
        <v>1713</v>
      </c>
      <c r="F329" s="222" t="s">
        <v>1714</v>
      </c>
      <c r="G329" s="223" t="s">
        <v>1715</v>
      </c>
      <c r="H329" s="224">
        <v>0.14000000000000001</v>
      </c>
      <c r="I329" s="225"/>
      <c r="J329" s="226">
        <f>ROUND(I329*H329,2)</f>
        <v>0</v>
      </c>
      <c r="K329" s="222" t="s">
        <v>367</v>
      </c>
      <c r="L329" s="44"/>
      <c r="M329" s="227" t="s">
        <v>19</v>
      </c>
      <c r="N329" s="228" t="s">
        <v>47</v>
      </c>
      <c r="O329" s="84"/>
      <c r="P329" s="229">
        <f>O329*H329</f>
        <v>0</v>
      </c>
      <c r="Q329" s="229">
        <v>0</v>
      </c>
      <c r="R329" s="229">
        <f>Q329*H329</f>
        <v>0</v>
      </c>
      <c r="S329" s="229">
        <v>0</v>
      </c>
      <c r="T329" s="230">
        <f>S329*H329</f>
        <v>0</v>
      </c>
      <c r="AR329" s="231" t="s">
        <v>172</v>
      </c>
      <c r="AT329" s="231" t="s">
        <v>167</v>
      </c>
      <c r="AU329" s="231" t="s">
        <v>83</v>
      </c>
      <c r="AY329" s="18" t="s">
        <v>165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18" t="s">
        <v>83</v>
      </c>
      <c r="BK329" s="232">
        <f>ROUND(I329*H329,2)</f>
        <v>0</v>
      </c>
      <c r="BL329" s="18" t="s">
        <v>172</v>
      </c>
      <c r="BM329" s="231" t="s">
        <v>2064</v>
      </c>
    </row>
    <row r="330" s="1" customFormat="1">
      <c r="B330" s="39"/>
      <c r="C330" s="40"/>
      <c r="D330" s="233" t="s">
        <v>174</v>
      </c>
      <c r="E330" s="40"/>
      <c r="F330" s="234" t="s">
        <v>1714</v>
      </c>
      <c r="G330" s="40"/>
      <c r="H330" s="40"/>
      <c r="I330" s="146"/>
      <c r="J330" s="40"/>
      <c r="K330" s="40"/>
      <c r="L330" s="44"/>
      <c r="M330" s="235"/>
      <c r="N330" s="84"/>
      <c r="O330" s="84"/>
      <c r="P330" s="84"/>
      <c r="Q330" s="84"/>
      <c r="R330" s="84"/>
      <c r="S330" s="84"/>
      <c r="T330" s="85"/>
      <c r="AT330" s="18" t="s">
        <v>174</v>
      </c>
      <c r="AU330" s="18" t="s">
        <v>83</v>
      </c>
    </row>
    <row r="331" s="1" customFormat="1" ht="16.5" customHeight="1">
      <c r="B331" s="39"/>
      <c r="C331" s="220" t="s">
        <v>721</v>
      </c>
      <c r="D331" s="220" t="s">
        <v>167</v>
      </c>
      <c r="E331" s="221" t="s">
        <v>1717</v>
      </c>
      <c r="F331" s="222" t="s">
        <v>1718</v>
      </c>
      <c r="G331" s="223" t="s">
        <v>219</v>
      </c>
      <c r="H331" s="224">
        <v>12.810000000000001</v>
      </c>
      <c r="I331" s="225"/>
      <c r="J331" s="226">
        <f>ROUND(I331*H331,2)</f>
        <v>0</v>
      </c>
      <c r="K331" s="222" t="s">
        <v>367</v>
      </c>
      <c r="L331" s="44"/>
      <c r="M331" s="227" t="s">
        <v>19</v>
      </c>
      <c r="N331" s="228" t="s">
        <v>47</v>
      </c>
      <c r="O331" s="84"/>
      <c r="P331" s="229">
        <f>O331*H331</f>
        <v>0</v>
      </c>
      <c r="Q331" s="229">
        <v>0</v>
      </c>
      <c r="R331" s="229">
        <f>Q331*H331</f>
        <v>0</v>
      </c>
      <c r="S331" s="229">
        <v>0</v>
      </c>
      <c r="T331" s="230">
        <f>S331*H331</f>
        <v>0</v>
      </c>
      <c r="AR331" s="231" t="s">
        <v>172</v>
      </c>
      <c r="AT331" s="231" t="s">
        <v>167</v>
      </c>
      <c r="AU331" s="231" t="s">
        <v>83</v>
      </c>
      <c r="AY331" s="18" t="s">
        <v>165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18" t="s">
        <v>83</v>
      </c>
      <c r="BK331" s="232">
        <f>ROUND(I331*H331,2)</f>
        <v>0</v>
      </c>
      <c r="BL331" s="18" t="s">
        <v>172</v>
      </c>
      <c r="BM331" s="231" t="s">
        <v>2065</v>
      </c>
    </row>
    <row r="332" s="1" customFormat="1">
      <c r="B332" s="39"/>
      <c r="C332" s="40"/>
      <c r="D332" s="233" t="s">
        <v>174</v>
      </c>
      <c r="E332" s="40"/>
      <c r="F332" s="234" t="s">
        <v>1718</v>
      </c>
      <c r="G332" s="40"/>
      <c r="H332" s="40"/>
      <c r="I332" s="146"/>
      <c r="J332" s="40"/>
      <c r="K332" s="40"/>
      <c r="L332" s="44"/>
      <c r="M332" s="235"/>
      <c r="N332" s="84"/>
      <c r="O332" s="84"/>
      <c r="P332" s="84"/>
      <c r="Q332" s="84"/>
      <c r="R332" s="84"/>
      <c r="S332" s="84"/>
      <c r="T332" s="85"/>
      <c r="AT332" s="18" t="s">
        <v>174</v>
      </c>
      <c r="AU332" s="18" t="s">
        <v>83</v>
      </c>
    </row>
    <row r="333" s="1" customFormat="1" ht="16.5" customHeight="1">
      <c r="B333" s="39"/>
      <c r="C333" s="220" t="s">
        <v>1720</v>
      </c>
      <c r="D333" s="220" t="s">
        <v>167</v>
      </c>
      <c r="E333" s="221" t="s">
        <v>1721</v>
      </c>
      <c r="F333" s="222" t="s">
        <v>1722</v>
      </c>
      <c r="G333" s="223" t="s">
        <v>170</v>
      </c>
      <c r="H333" s="224">
        <v>64.049999999999997</v>
      </c>
      <c r="I333" s="225"/>
      <c r="J333" s="226">
        <f>ROUND(I333*H333,2)</f>
        <v>0</v>
      </c>
      <c r="K333" s="222" t="s">
        <v>367</v>
      </c>
      <c r="L333" s="44"/>
      <c r="M333" s="227" t="s">
        <v>19</v>
      </c>
      <c r="N333" s="228" t="s">
        <v>47</v>
      </c>
      <c r="O333" s="84"/>
      <c r="P333" s="229">
        <f>O333*H333</f>
        <v>0</v>
      </c>
      <c r="Q333" s="229">
        <v>0</v>
      </c>
      <c r="R333" s="229">
        <f>Q333*H333</f>
        <v>0</v>
      </c>
      <c r="S333" s="229">
        <v>0</v>
      </c>
      <c r="T333" s="230">
        <f>S333*H333</f>
        <v>0</v>
      </c>
      <c r="AR333" s="231" t="s">
        <v>172</v>
      </c>
      <c r="AT333" s="231" t="s">
        <v>167</v>
      </c>
      <c r="AU333" s="231" t="s">
        <v>83</v>
      </c>
      <c r="AY333" s="18" t="s">
        <v>165</v>
      </c>
      <c r="BE333" s="232">
        <f>IF(N333="základní",J333,0)</f>
        <v>0</v>
      </c>
      <c r="BF333" s="232">
        <f>IF(N333="snížená",J333,0)</f>
        <v>0</v>
      </c>
      <c r="BG333" s="232">
        <f>IF(N333="zákl. přenesená",J333,0)</f>
        <v>0</v>
      </c>
      <c r="BH333" s="232">
        <f>IF(N333="sníž. přenesená",J333,0)</f>
        <v>0</v>
      </c>
      <c r="BI333" s="232">
        <f>IF(N333="nulová",J333,0)</f>
        <v>0</v>
      </c>
      <c r="BJ333" s="18" t="s">
        <v>83</v>
      </c>
      <c r="BK333" s="232">
        <f>ROUND(I333*H333,2)</f>
        <v>0</v>
      </c>
      <c r="BL333" s="18" t="s">
        <v>172</v>
      </c>
      <c r="BM333" s="231" t="s">
        <v>2066</v>
      </c>
    </row>
    <row r="334" s="1" customFormat="1">
      <c r="B334" s="39"/>
      <c r="C334" s="40"/>
      <c r="D334" s="233" t="s">
        <v>174</v>
      </c>
      <c r="E334" s="40"/>
      <c r="F334" s="234" t="s">
        <v>1722</v>
      </c>
      <c r="G334" s="40"/>
      <c r="H334" s="40"/>
      <c r="I334" s="146"/>
      <c r="J334" s="40"/>
      <c r="K334" s="40"/>
      <c r="L334" s="44"/>
      <c r="M334" s="235"/>
      <c r="N334" s="84"/>
      <c r="O334" s="84"/>
      <c r="P334" s="84"/>
      <c r="Q334" s="84"/>
      <c r="R334" s="84"/>
      <c r="S334" s="84"/>
      <c r="T334" s="85"/>
      <c r="AT334" s="18" t="s">
        <v>174</v>
      </c>
      <c r="AU334" s="18" t="s">
        <v>83</v>
      </c>
    </row>
    <row r="335" s="1" customFormat="1" ht="16.5" customHeight="1">
      <c r="B335" s="39"/>
      <c r="C335" s="220" t="s">
        <v>835</v>
      </c>
      <c r="D335" s="220" t="s">
        <v>167</v>
      </c>
      <c r="E335" s="221" t="s">
        <v>1724</v>
      </c>
      <c r="F335" s="222" t="s">
        <v>1725</v>
      </c>
      <c r="G335" s="223" t="s">
        <v>170</v>
      </c>
      <c r="H335" s="224">
        <v>5.5999999999999996</v>
      </c>
      <c r="I335" s="225"/>
      <c r="J335" s="226">
        <f>ROUND(I335*H335,2)</f>
        <v>0</v>
      </c>
      <c r="K335" s="222" t="s">
        <v>367</v>
      </c>
      <c r="L335" s="44"/>
      <c r="M335" s="227" t="s">
        <v>19</v>
      </c>
      <c r="N335" s="228" t="s">
        <v>47</v>
      </c>
      <c r="O335" s="84"/>
      <c r="P335" s="229">
        <f>O335*H335</f>
        <v>0</v>
      </c>
      <c r="Q335" s="229">
        <v>0</v>
      </c>
      <c r="R335" s="229">
        <f>Q335*H335</f>
        <v>0</v>
      </c>
      <c r="S335" s="229">
        <v>0</v>
      </c>
      <c r="T335" s="230">
        <f>S335*H335</f>
        <v>0</v>
      </c>
      <c r="AR335" s="231" t="s">
        <v>172</v>
      </c>
      <c r="AT335" s="231" t="s">
        <v>167</v>
      </c>
      <c r="AU335" s="231" t="s">
        <v>83</v>
      </c>
      <c r="AY335" s="18" t="s">
        <v>165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8" t="s">
        <v>83</v>
      </c>
      <c r="BK335" s="232">
        <f>ROUND(I335*H335,2)</f>
        <v>0</v>
      </c>
      <c r="BL335" s="18" t="s">
        <v>172</v>
      </c>
      <c r="BM335" s="231" t="s">
        <v>2067</v>
      </c>
    </row>
    <row r="336" s="1" customFormat="1">
      <c r="B336" s="39"/>
      <c r="C336" s="40"/>
      <c r="D336" s="233" t="s">
        <v>174</v>
      </c>
      <c r="E336" s="40"/>
      <c r="F336" s="234" t="s">
        <v>1725</v>
      </c>
      <c r="G336" s="40"/>
      <c r="H336" s="40"/>
      <c r="I336" s="146"/>
      <c r="J336" s="40"/>
      <c r="K336" s="40"/>
      <c r="L336" s="44"/>
      <c r="M336" s="235"/>
      <c r="N336" s="84"/>
      <c r="O336" s="84"/>
      <c r="P336" s="84"/>
      <c r="Q336" s="84"/>
      <c r="R336" s="84"/>
      <c r="S336" s="84"/>
      <c r="T336" s="85"/>
      <c r="AT336" s="18" t="s">
        <v>174</v>
      </c>
      <c r="AU336" s="18" t="s">
        <v>83</v>
      </c>
    </row>
    <row r="337" s="1" customFormat="1" ht="16.5" customHeight="1">
      <c r="B337" s="39"/>
      <c r="C337" s="220" t="s">
        <v>1727</v>
      </c>
      <c r="D337" s="220" t="s">
        <v>167</v>
      </c>
      <c r="E337" s="221" t="s">
        <v>1728</v>
      </c>
      <c r="F337" s="222" t="s">
        <v>1729</v>
      </c>
      <c r="G337" s="223" t="s">
        <v>170</v>
      </c>
      <c r="H337" s="224">
        <v>7.2000000000000002</v>
      </c>
      <c r="I337" s="225"/>
      <c r="J337" s="226">
        <f>ROUND(I337*H337,2)</f>
        <v>0</v>
      </c>
      <c r="K337" s="222" t="s">
        <v>367</v>
      </c>
      <c r="L337" s="44"/>
      <c r="M337" s="227" t="s">
        <v>19</v>
      </c>
      <c r="N337" s="228" t="s">
        <v>47</v>
      </c>
      <c r="O337" s="84"/>
      <c r="P337" s="229">
        <f>O337*H337</f>
        <v>0</v>
      </c>
      <c r="Q337" s="229">
        <v>0</v>
      </c>
      <c r="R337" s="229">
        <f>Q337*H337</f>
        <v>0</v>
      </c>
      <c r="S337" s="229">
        <v>0</v>
      </c>
      <c r="T337" s="230">
        <f>S337*H337</f>
        <v>0</v>
      </c>
      <c r="AR337" s="231" t="s">
        <v>172</v>
      </c>
      <c r="AT337" s="231" t="s">
        <v>167</v>
      </c>
      <c r="AU337" s="231" t="s">
        <v>83</v>
      </c>
      <c r="AY337" s="18" t="s">
        <v>165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8" t="s">
        <v>83</v>
      </c>
      <c r="BK337" s="232">
        <f>ROUND(I337*H337,2)</f>
        <v>0</v>
      </c>
      <c r="BL337" s="18" t="s">
        <v>172</v>
      </c>
      <c r="BM337" s="231" t="s">
        <v>2068</v>
      </c>
    </row>
    <row r="338" s="1" customFormat="1">
      <c r="B338" s="39"/>
      <c r="C338" s="40"/>
      <c r="D338" s="233" t="s">
        <v>174</v>
      </c>
      <c r="E338" s="40"/>
      <c r="F338" s="234" t="s">
        <v>1729</v>
      </c>
      <c r="G338" s="40"/>
      <c r="H338" s="40"/>
      <c r="I338" s="146"/>
      <c r="J338" s="40"/>
      <c r="K338" s="40"/>
      <c r="L338" s="44"/>
      <c r="M338" s="235"/>
      <c r="N338" s="84"/>
      <c r="O338" s="84"/>
      <c r="P338" s="84"/>
      <c r="Q338" s="84"/>
      <c r="R338" s="84"/>
      <c r="S338" s="84"/>
      <c r="T338" s="85"/>
      <c r="AT338" s="18" t="s">
        <v>174</v>
      </c>
      <c r="AU338" s="18" t="s">
        <v>83</v>
      </c>
    </row>
    <row r="339" s="1" customFormat="1" ht="16.5" customHeight="1">
      <c r="B339" s="39"/>
      <c r="C339" s="220" t="s">
        <v>1731</v>
      </c>
      <c r="D339" s="220" t="s">
        <v>167</v>
      </c>
      <c r="E339" s="221" t="s">
        <v>1732</v>
      </c>
      <c r="F339" s="222" t="s">
        <v>1733</v>
      </c>
      <c r="G339" s="223" t="s">
        <v>197</v>
      </c>
      <c r="H339" s="224">
        <v>6</v>
      </c>
      <c r="I339" s="225"/>
      <c r="J339" s="226">
        <f>ROUND(I339*H339,2)</f>
        <v>0</v>
      </c>
      <c r="K339" s="222" t="s">
        <v>367</v>
      </c>
      <c r="L339" s="44"/>
      <c r="M339" s="227" t="s">
        <v>19</v>
      </c>
      <c r="N339" s="228" t="s">
        <v>47</v>
      </c>
      <c r="O339" s="84"/>
      <c r="P339" s="229">
        <f>O339*H339</f>
        <v>0</v>
      </c>
      <c r="Q339" s="229">
        <v>0</v>
      </c>
      <c r="R339" s="229">
        <f>Q339*H339</f>
        <v>0</v>
      </c>
      <c r="S339" s="229">
        <v>0</v>
      </c>
      <c r="T339" s="230">
        <f>S339*H339</f>
        <v>0</v>
      </c>
      <c r="AR339" s="231" t="s">
        <v>172</v>
      </c>
      <c r="AT339" s="231" t="s">
        <v>167</v>
      </c>
      <c r="AU339" s="231" t="s">
        <v>83</v>
      </c>
      <c r="AY339" s="18" t="s">
        <v>165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8" t="s">
        <v>83</v>
      </c>
      <c r="BK339" s="232">
        <f>ROUND(I339*H339,2)</f>
        <v>0</v>
      </c>
      <c r="BL339" s="18" t="s">
        <v>172</v>
      </c>
      <c r="BM339" s="231" t="s">
        <v>2069</v>
      </c>
    </row>
    <row r="340" s="1" customFormat="1">
      <c r="B340" s="39"/>
      <c r="C340" s="40"/>
      <c r="D340" s="233" t="s">
        <v>174</v>
      </c>
      <c r="E340" s="40"/>
      <c r="F340" s="234" t="s">
        <v>1733</v>
      </c>
      <c r="G340" s="40"/>
      <c r="H340" s="40"/>
      <c r="I340" s="146"/>
      <c r="J340" s="40"/>
      <c r="K340" s="40"/>
      <c r="L340" s="44"/>
      <c r="M340" s="235"/>
      <c r="N340" s="84"/>
      <c r="O340" s="84"/>
      <c r="P340" s="84"/>
      <c r="Q340" s="84"/>
      <c r="R340" s="84"/>
      <c r="S340" s="84"/>
      <c r="T340" s="85"/>
      <c r="AT340" s="18" t="s">
        <v>174</v>
      </c>
      <c r="AU340" s="18" t="s">
        <v>83</v>
      </c>
    </row>
    <row r="341" s="13" customFormat="1">
      <c r="B341" s="246"/>
      <c r="C341" s="247"/>
      <c r="D341" s="233" t="s">
        <v>176</v>
      </c>
      <c r="E341" s="248" t="s">
        <v>19</v>
      </c>
      <c r="F341" s="249" t="s">
        <v>2070</v>
      </c>
      <c r="G341" s="247"/>
      <c r="H341" s="250">
        <v>6</v>
      </c>
      <c r="I341" s="251"/>
      <c r="J341" s="247"/>
      <c r="K341" s="247"/>
      <c r="L341" s="252"/>
      <c r="M341" s="253"/>
      <c r="N341" s="254"/>
      <c r="O341" s="254"/>
      <c r="P341" s="254"/>
      <c r="Q341" s="254"/>
      <c r="R341" s="254"/>
      <c r="S341" s="254"/>
      <c r="T341" s="255"/>
      <c r="AT341" s="256" t="s">
        <v>176</v>
      </c>
      <c r="AU341" s="256" t="s">
        <v>83</v>
      </c>
      <c r="AV341" s="13" t="s">
        <v>85</v>
      </c>
      <c r="AW341" s="13" t="s">
        <v>37</v>
      </c>
      <c r="AX341" s="13" t="s">
        <v>76</v>
      </c>
      <c r="AY341" s="256" t="s">
        <v>165</v>
      </c>
    </row>
    <row r="342" s="14" customFormat="1">
      <c r="B342" s="257"/>
      <c r="C342" s="258"/>
      <c r="D342" s="233" t="s">
        <v>176</v>
      </c>
      <c r="E342" s="259" t="s">
        <v>19</v>
      </c>
      <c r="F342" s="260" t="s">
        <v>181</v>
      </c>
      <c r="G342" s="258"/>
      <c r="H342" s="261">
        <v>6</v>
      </c>
      <c r="I342" s="262"/>
      <c r="J342" s="258"/>
      <c r="K342" s="258"/>
      <c r="L342" s="263"/>
      <c r="M342" s="264"/>
      <c r="N342" s="265"/>
      <c r="O342" s="265"/>
      <c r="P342" s="265"/>
      <c r="Q342" s="265"/>
      <c r="R342" s="265"/>
      <c r="S342" s="265"/>
      <c r="T342" s="266"/>
      <c r="AT342" s="267" t="s">
        <v>176</v>
      </c>
      <c r="AU342" s="267" t="s">
        <v>83</v>
      </c>
      <c r="AV342" s="14" t="s">
        <v>172</v>
      </c>
      <c r="AW342" s="14" t="s">
        <v>37</v>
      </c>
      <c r="AX342" s="14" t="s">
        <v>83</v>
      </c>
      <c r="AY342" s="267" t="s">
        <v>165</v>
      </c>
    </row>
    <row r="343" s="1" customFormat="1" ht="16.5" customHeight="1">
      <c r="B343" s="39"/>
      <c r="C343" s="220" t="s">
        <v>542</v>
      </c>
      <c r="D343" s="220" t="s">
        <v>167</v>
      </c>
      <c r="E343" s="221" t="s">
        <v>1736</v>
      </c>
      <c r="F343" s="222" t="s">
        <v>1737</v>
      </c>
      <c r="G343" s="223" t="s">
        <v>170</v>
      </c>
      <c r="H343" s="224">
        <v>36</v>
      </c>
      <c r="I343" s="225"/>
      <c r="J343" s="226">
        <f>ROUND(I343*H343,2)</f>
        <v>0</v>
      </c>
      <c r="K343" s="222" t="s">
        <v>367</v>
      </c>
      <c r="L343" s="44"/>
      <c r="M343" s="227" t="s">
        <v>19</v>
      </c>
      <c r="N343" s="228" t="s">
        <v>47</v>
      </c>
      <c r="O343" s="84"/>
      <c r="P343" s="229">
        <f>O343*H343</f>
        <v>0</v>
      </c>
      <c r="Q343" s="229">
        <v>0</v>
      </c>
      <c r="R343" s="229">
        <f>Q343*H343</f>
        <v>0</v>
      </c>
      <c r="S343" s="229">
        <v>0</v>
      </c>
      <c r="T343" s="230">
        <f>S343*H343</f>
        <v>0</v>
      </c>
      <c r="AR343" s="231" t="s">
        <v>172</v>
      </c>
      <c r="AT343" s="231" t="s">
        <v>167</v>
      </c>
      <c r="AU343" s="231" t="s">
        <v>83</v>
      </c>
      <c r="AY343" s="18" t="s">
        <v>165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8" t="s">
        <v>83</v>
      </c>
      <c r="BK343" s="232">
        <f>ROUND(I343*H343,2)</f>
        <v>0</v>
      </c>
      <c r="BL343" s="18" t="s">
        <v>172</v>
      </c>
      <c r="BM343" s="231" t="s">
        <v>2071</v>
      </c>
    </row>
    <row r="344" s="1" customFormat="1">
      <c r="B344" s="39"/>
      <c r="C344" s="40"/>
      <c r="D344" s="233" t="s">
        <v>174</v>
      </c>
      <c r="E344" s="40"/>
      <c r="F344" s="234" t="s">
        <v>1737</v>
      </c>
      <c r="G344" s="40"/>
      <c r="H344" s="40"/>
      <c r="I344" s="146"/>
      <c r="J344" s="40"/>
      <c r="K344" s="40"/>
      <c r="L344" s="44"/>
      <c r="M344" s="235"/>
      <c r="N344" s="84"/>
      <c r="O344" s="84"/>
      <c r="P344" s="84"/>
      <c r="Q344" s="84"/>
      <c r="R344" s="84"/>
      <c r="S344" s="84"/>
      <c r="T344" s="85"/>
      <c r="AT344" s="18" t="s">
        <v>174</v>
      </c>
      <c r="AU344" s="18" t="s">
        <v>83</v>
      </c>
    </row>
    <row r="345" s="1" customFormat="1" ht="16.5" customHeight="1">
      <c r="B345" s="39"/>
      <c r="C345" s="220" t="s">
        <v>1739</v>
      </c>
      <c r="D345" s="220" t="s">
        <v>167</v>
      </c>
      <c r="E345" s="221" t="s">
        <v>1740</v>
      </c>
      <c r="F345" s="222" t="s">
        <v>1741</v>
      </c>
      <c r="G345" s="223" t="s">
        <v>219</v>
      </c>
      <c r="H345" s="224">
        <v>21.43</v>
      </c>
      <c r="I345" s="225"/>
      <c r="J345" s="226">
        <f>ROUND(I345*H345,2)</f>
        <v>0</v>
      </c>
      <c r="K345" s="222" t="s">
        <v>367</v>
      </c>
      <c r="L345" s="44"/>
      <c r="M345" s="227" t="s">
        <v>19</v>
      </c>
      <c r="N345" s="228" t="s">
        <v>47</v>
      </c>
      <c r="O345" s="84"/>
      <c r="P345" s="229">
        <f>O345*H345</f>
        <v>0</v>
      </c>
      <c r="Q345" s="229">
        <v>0</v>
      </c>
      <c r="R345" s="229">
        <f>Q345*H345</f>
        <v>0</v>
      </c>
      <c r="S345" s="229">
        <v>0</v>
      </c>
      <c r="T345" s="230">
        <f>S345*H345</f>
        <v>0</v>
      </c>
      <c r="AR345" s="231" t="s">
        <v>172</v>
      </c>
      <c r="AT345" s="231" t="s">
        <v>167</v>
      </c>
      <c r="AU345" s="231" t="s">
        <v>83</v>
      </c>
      <c r="AY345" s="18" t="s">
        <v>165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8" t="s">
        <v>83</v>
      </c>
      <c r="BK345" s="232">
        <f>ROUND(I345*H345,2)</f>
        <v>0</v>
      </c>
      <c r="BL345" s="18" t="s">
        <v>172</v>
      </c>
      <c r="BM345" s="231" t="s">
        <v>2072</v>
      </c>
    </row>
    <row r="346" s="1" customFormat="1">
      <c r="B346" s="39"/>
      <c r="C346" s="40"/>
      <c r="D346" s="233" t="s">
        <v>174</v>
      </c>
      <c r="E346" s="40"/>
      <c r="F346" s="234" t="s">
        <v>1741</v>
      </c>
      <c r="G346" s="40"/>
      <c r="H346" s="40"/>
      <c r="I346" s="146"/>
      <c r="J346" s="40"/>
      <c r="K346" s="40"/>
      <c r="L346" s="44"/>
      <c r="M346" s="235"/>
      <c r="N346" s="84"/>
      <c r="O346" s="84"/>
      <c r="P346" s="84"/>
      <c r="Q346" s="84"/>
      <c r="R346" s="84"/>
      <c r="S346" s="84"/>
      <c r="T346" s="85"/>
      <c r="AT346" s="18" t="s">
        <v>174</v>
      </c>
      <c r="AU346" s="18" t="s">
        <v>83</v>
      </c>
    </row>
    <row r="347" s="1" customFormat="1" ht="16.5" customHeight="1">
      <c r="B347" s="39"/>
      <c r="C347" s="220" t="s">
        <v>1743</v>
      </c>
      <c r="D347" s="220" t="s">
        <v>167</v>
      </c>
      <c r="E347" s="221" t="s">
        <v>1744</v>
      </c>
      <c r="F347" s="222" t="s">
        <v>1745</v>
      </c>
      <c r="G347" s="223" t="s">
        <v>219</v>
      </c>
      <c r="H347" s="224">
        <v>0.80000000000000004</v>
      </c>
      <c r="I347" s="225"/>
      <c r="J347" s="226">
        <f>ROUND(I347*H347,2)</f>
        <v>0</v>
      </c>
      <c r="K347" s="222" t="s">
        <v>367</v>
      </c>
      <c r="L347" s="44"/>
      <c r="M347" s="227" t="s">
        <v>19</v>
      </c>
      <c r="N347" s="228" t="s">
        <v>47</v>
      </c>
      <c r="O347" s="84"/>
      <c r="P347" s="229">
        <f>O347*H347</f>
        <v>0</v>
      </c>
      <c r="Q347" s="229">
        <v>0</v>
      </c>
      <c r="R347" s="229">
        <f>Q347*H347</f>
        <v>0</v>
      </c>
      <c r="S347" s="229">
        <v>0</v>
      </c>
      <c r="T347" s="230">
        <f>S347*H347</f>
        <v>0</v>
      </c>
      <c r="AR347" s="231" t="s">
        <v>172</v>
      </c>
      <c r="AT347" s="231" t="s">
        <v>167</v>
      </c>
      <c r="AU347" s="231" t="s">
        <v>83</v>
      </c>
      <c r="AY347" s="18" t="s">
        <v>165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8" t="s">
        <v>83</v>
      </c>
      <c r="BK347" s="232">
        <f>ROUND(I347*H347,2)</f>
        <v>0</v>
      </c>
      <c r="BL347" s="18" t="s">
        <v>172</v>
      </c>
      <c r="BM347" s="231" t="s">
        <v>2073</v>
      </c>
    </row>
    <row r="348" s="1" customFormat="1">
      <c r="B348" s="39"/>
      <c r="C348" s="40"/>
      <c r="D348" s="233" t="s">
        <v>174</v>
      </c>
      <c r="E348" s="40"/>
      <c r="F348" s="234" t="s">
        <v>1745</v>
      </c>
      <c r="G348" s="40"/>
      <c r="H348" s="40"/>
      <c r="I348" s="146"/>
      <c r="J348" s="40"/>
      <c r="K348" s="40"/>
      <c r="L348" s="44"/>
      <c r="M348" s="235"/>
      <c r="N348" s="84"/>
      <c r="O348" s="84"/>
      <c r="P348" s="84"/>
      <c r="Q348" s="84"/>
      <c r="R348" s="84"/>
      <c r="S348" s="84"/>
      <c r="T348" s="85"/>
      <c r="AT348" s="18" t="s">
        <v>174</v>
      </c>
      <c r="AU348" s="18" t="s">
        <v>83</v>
      </c>
    </row>
    <row r="349" s="1" customFormat="1" ht="16.5" customHeight="1">
      <c r="B349" s="39"/>
      <c r="C349" s="220" t="s">
        <v>1747</v>
      </c>
      <c r="D349" s="220" t="s">
        <v>167</v>
      </c>
      <c r="E349" s="221" t="s">
        <v>1748</v>
      </c>
      <c r="F349" s="222" t="s">
        <v>1749</v>
      </c>
      <c r="G349" s="223" t="s">
        <v>219</v>
      </c>
      <c r="H349" s="224">
        <v>6.4000000000000004</v>
      </c>
      <c r="I349" s="225"/>
      <c r="J349" s="226">
        <f>ROUND(I349*H349,2)</f>
        <v>0</v>
      </c>
      <c r="K349" s="222" t="s">
        <v>367</v>
      </c>
      <c r="L349" s="44"/>
      <c r="M349" s="227" t="s">
        <v>19</v>
      </c>
      <c r="N349" s="228" t="s">
        <v>47</v>
      </c>
      <c r="O349" s="84"/>
      <c r="P349" s="229">
        <f>O349*H349</f>
        <v>0</v>
      </c>
      <c r="Q349" s="229">
        <v>0</v>
      </c>
      <c r="R349" s="229">
        <f>Q349*H349</f>
        <v>0</v>
      </c>
      <c r="S349" s="229">
        <v>0</v>
      </c>
      <c r="T349" s="230">
        <f>S349*H349</f>
        <v>0</v>
      </c>
      <c r="AR349" s="231" t="s">
        <v>172</v>
      </c>
      <c r="AT349" s="231" t="s">
        <v>167</v>
      </c>
      <c r="AU349" s="231" t="s">
        <v>83</v>
      </c>
      <c r="AY349" s="18" t="s">
        <v>165</v>
      </c>
      <c r="BE349" s="232">
        <f>IF(N349="základní",J349,0)</f>
        <v>0</v>
      </c>
      <c r="BF349" s="232">
        <f>IF(N349="snížená",J349,0)</f>
        <v>0</v>
      </c>
      <c r="BG349" s="232">
        <f>IF(N349="zákl. přenesená",J349,0)</f>
        <v>0</v>
      </c>
      <c r="BH349" s="232">
        <f>IF(N349="sníž. přenesená",J349,0)</f>
        <v>0</v>
      </c>
      <c r="BI349" s="232">
        <f>IF(N349="nulová",J349,0)</f>
        <v>0</v>
      </c>
      <c r="BJ349" s="18" t="s">
        <v>83</v>
      </c>
      <c r="BK349" s="232">
        <f>ROUND(I349*H349,2)</f>
        <v>0</v>
      </c>
      <c r="BL349" s="18" t="s">
        <v>172</v>
      </c>
      <c r="BM349" s="231" t="s">
        <v>2074</v>
      </c>
    </row>
    <row r="350" s="1" customFormat="1">
      <c r="B350" s="39"/>
      <c r="C350" s="40"/>
      <c r="D350" s="233" t="s">
        <v>174</v>
      </c>
      <c r="E350" s="40"/>
      <c r="F350" s="234" t="s">
        <v>1749</v>
      </c>
      <c r="G350" s="40"/>
      <c r="H350" s="40"/>
      <c r="I350" s="146"/>
      <c r="J350" s="40"/>
      <c r="K350" s="40"/>
      <c r="L350" s="44"/>
      <c r="M350" s="235"/>
      <c r="N350" s="84"/>
      <c r="O350" s="84"/>
      <c r="P350" s="84"/>
      <c r="Q350" s="84"/>
      <c r="R350" s="84"/>
      <c r="S350" s="84"/>
      <c r="T350" s="85"/>
      <c r="AT350" s="18" t="s">
        <v>174</v>
      </c>
      <c r="AU350" s="18" t="s">
        <v>83</v>
      </c>
    </row>
    <row r="351" s="1" customFormat="1" ht="16.5" customHeight="1">
      <c r="B351" s="39"/>
      <c r="C351" s="220" t="s">
        <v>1751</v>
      </c>
      <c r="D351" s="220" t="s">
        <v>167</v>
      </c>
      <c r="E351" s="221" t="s">
        <v>1752</v>
      </c>
      <c r="F351" s="222" t="s">
        <v>1753</v>
      </c>
      <c r="G351" s="223" t="s">
        <v>219</v>
      </c>
      <c r="H351" s="224">
        <v>1.4299999999999999</v>
      </c>
      <c r="I351" s="225"/>
      <c r="J351" s="226">
        <f>ROUND(I351*H351,2)</f>
        <v>0</v>
      </c>
      <c r="K351" s="222" t="s">
        <v>367</v>
      </c>
      <c r="L351" s="44"/>
      <c r="M351" s="227" t="s">
        <v>19</v>
      </c>
      <c r="N351" s="228" t="s">
        <v>47</v>
      </c>
      <c r="O351" s="84"/>
      <c r="P351" s="229">
        <f>O351*H351</f>
        <v>0</v>
      </c>
      <c r="Q351" s="229">
        <v>0</v>
      </c>
      <c r="R351" s="229">
        <f>Q351*H351</f>
        <v>0</v>
      </c>
      <c r="S351" s="229">
        <v>0</v>
      </c>
      <c r="T351" s="230">
        <f>S351*H351</f>
        <v>0</v>
      </c>
      <c r="AR351" s="231" t="s">
        <v>172</v>
      </c>
      <c r="AT351" s="231" t="s">
        <v>167</v>
      </c>
      <c r="AU351" s="231" t="s">
        <v>83</v>
      </c>
      <c r="AY351" s="18" t="s">
        <v>165</v>
      </c>
      <c r="BE351" s="232">
        <f>IF(N351="základní",J351,0)</f>
        <v>0</v>
      </c>
      <c r="BF351" s="232">
        <f>IF(N351="snížená",J351,0)</f>
        <v>0</v>
      </c>
      <c r="BG351" s="232">
        <f>IF(N351="zákl. přenesená",J351,0)</f>
        <v>0</v>
      </c>
      <c r="BH351" s="232">
        <f>IF(N351="sníž. přenesená",J351,0)</f>
        <v>0</v>
      </c>
      <c r="BI351" s="232">
        <f>IF(N351="nulová",J351,0)</f>
        <v>0</v>
      </c>
      <c r="BJ351" s="18" t="s">
        <v>83</v>
      </c>
      <c r="BK351" s="232">
        <f>ROUND(I351*H351,2)</f>
        <v>0</v>
      </c>
      <c r="BL351" s="18" t="s">
        <v>172</v>
      </c>
      <c r="BM351" s="231" t="s">
        <v>2075</v>
      </c>
    </row>
    <row r="352" s="1" customFormat="1">
      <c r="B352" s="39"/>
      <c r="C352" s="40"/>
      <c r="D352" s="233" t="s">
        <v>174</v>
      </c>
      <c r="E352" s="40"/>
      <c r="F352" s="234" t="s">
        <v>1753</v>
      </c>
      <c r="G352" s="40"/>
      <c r="H352" s="40"/>
      <c r="I352" s="146"/>
      <c r="J352" s="40"/>
      <c r="K352" s="40"/>
      <c r="L352" s="44"/>
      <c r="M352" s="235"/>
      <c r="N352" s="84"/>
      <c r="O352" s="84"/>
      <c r="P352" s="84"/>
      <c r="Q352" s="84"/>
      <c r="R352" s="84"/>
      <c r="S352" s="84"/>
      <c r="T352" s="85"/>
      <c r="AT352" s="18" t="s">
        <v>174</v>
      </c>
      <c r="AU352" s="18" t="s">
        <v>83</v>
      </c>
    </row>
    <row r="353" s="1" customFormat="1" ht="16.5" customHeight="1">
      <c r="B353" s="39"/>
      <c r="C353" s="220" t="s">
        <v>1755</v>
      </c>
      <c r="D353" s="220" t="s">
        <v>167</v>
      </c>
      <c r="E353" s="221" t="s">
        <v>1756</v>
      </c>
      <c r="F353" s="222" t="s">
        <v>1757</v>
      </c>
      <c r="G353" s="223" t="s">
        <v>170</v>
      </c>
      <c r="H353" s="224">
        <v>35.039999999999999</v>
      </c>
      <c r="I353" s="225"/>
      <c r="J353" s="226">
        <f>ROUND(I353*H353,2)</f>
        <v>0</v>
      </c>
      <c r="K353" s="222" t="s">
        <v>367</v>
      </c>
      <c r="L353" s="44"/>
      <c r="M353" s="227" t="s">
        <v>19</v>
      </c>
      <c r="N353" s="228" t="s">
        <v>47</v>
      </c>
      <c r="O353" s="84"/>
      <c r="P353" s="229">
        <f>O353*H353</f>
        <v>0</v>
      </c>
      <c r="Q353" s="229">
        <v>0</v>
      </c>
      <c r="R353" s="229">
        <f>Q353*H353</f>
        <v>0</v>
      </c>
      <c r="S353" s="229">
        <v>0</v>
      </c>
      <c r="T353" s="230">
        <f>S353*H353</f>
        <v>0</v>
      </c>
      <c r="AR353" s="231" t="s">
        <v>172</v>
      </c>
      <c r="AT353" s="231" t="s">
        <v>167</v>
      </c>
      <c r="AU353" s="231" t="s">
        <v>83</v>
      </c>
      <c r="AY353" s="18" t="s">
        <v>165</v>
      </c>
      <c r="BE353" s="232">
        <f>IF(N353="základní",J353,0)</f>
        <v>0</v>
      </c>
      <c r="BF353" s="232">
        <f>IF(N353="snížená",J353,0)</f>
        <v>0</v>
      </c>
      <c r="BG353" s="232">
        <f>IF(N353="zákl. přenesená",J353,0)</f>
        <v>0</v>
      </c>
      <c r="BH353" s="232">
        <f>IF(N353="sníž. přenesená",J353,0)</f>
        <v>0</v>
      </c>
      <c r="BI353" s="232">
        <f>IF(N353="nulová",J353,0)</f>
        <v>0</v>
      </c>
      <c r="BJ353" s="18" t="s">
        <v>83</v>
      </c>
      <c r="BK353" s="232">
        <f>ROUND(I353*H353,2)</f>
        <v>0</v>
      </c>
      <c r="BL353" s="18" t="s">
        <v>172</v>
      </c>
      <c r="BM353" s="231" t="s">
        <v>2076</v>
      </c>
    </row>
    <row r="354" s="1" customFormat="1">
      <c r="B354" s="39"/>
      <c r="C354" s="40"/>
      <c r="D354" s="233" t="s">
        <v>174</v>
      </c>
      <c r="E354" s="40"/>
      <c r="F354" s="234" t="s">
        <v>1757</v>
      </c>
      <c r="G354" s="40"/>
      <c r="H354" s="40"/>
      <c r="I354" s="146"/>
      <c r="J354" s="40"/>
      <c r="K354" s="40"/>
      <c r="L354" s="44"/>
      <c r="M354" s="235"/>
      <c r="N354" s="84"/>
      <c r="O354" s="84"/>
      <c r="P354" s="84"/>
      <c r="Q354" s="84"/>
      <c r="R354" s="84"/>
      <c r="S354" s="84"/>
      <c r="T354" s="85"/>
      <c r="AT354" s="18" t="s">
        <v>174</v>
      </c>
      <c r="AU354" s="18" t="s">
        <v>83</v>
      </c>
    </row>
    <row r="355" s="1" customFormat="1" ht="16.5" customHeight="1">
      <c r="B355" s="39"/>
      <c r="C355" s="220" t="s">
        <v>1759</v>
      </c>
      <c r="D355" s="220" t="s">
        <v>167</v>
      </c>
      <c r="E355" s="221" t="s">
        <v>1760</v>
      </c>
      <c r="F355" s="222" t="s">
        <v>1761</v>
      </c>
      <c r="G355" s="223" t="s">
        <v>170</v>
      </c>
      <c r="H355" s="224">
        <v>7.4699999999999998</v>
      </c>
      <c r="I355" s="225"/>
      <c r="J355" s="226">
        <f>ROUND(I355*H355,2)</f>
        <v>0</v>
      </c>
      <c r="K355" s="222" t="s">
        <v>367</v>
      </c>
      <c r="L355" s="44"/>
      <c r="M355" s="227" t="s">
        <v>19</v>
      </c>
      <c r="N355" s="228" t="s">
        <v>47</v>
      </c>
      <c r="O355" s="84"/>
      <c r="P355" s="229">
        <f>O355*H355</f>
        <v>0</v>
      </c>
      <c r="Q355" s="229">
        <v>0</v>
      </c>
      <c r="R355" s="229">
        <f>Q355*H355</f>
        <v>0</v>
      </c>
      <c r="S355" s="229">
        <v>0</v>
      </c>
      <c r="T355" s="230">
        <f>S355*H355</f>
        <v>0</v>
      </c>
      <c r="AR355" s="231" t="s">
        <v>172</v>
      </c>
      <c r="AT355" s="231" t="s">
        <v>167</v>
      </c>
      <c r="AU355" s="231" t="s">
        <v>83</v>
      </c>
      <c r="AY355" s="18" t="s">
        <v>165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8" t="s">
        <v>83</v>
      </c>
      <c r="BK355" s="232">
        <f>ROUND(I355*H355,2)</f>
        <v>0</v>
      </c>
      <c r="BL355" s="18" t="s">
        <v>172</v>
      </c>
      <c r="BM355" s="231" t="s">
        <v>2077</v>
      </c>
    </row>
    <row r="356" s="1" customFormat="1">
      <c r="B356" s="39"/>
      <c r="C356" s="40"/>
      <c r="D356" s="233" t="s">
        <v>174</v>
      </c>
      <c r="E356" s="40"/>
      <c r="F356" s="234" t="s">
        <v>1761</v>
      </c>
      <c r="G356" s="40"/>
      <c r="H356" s="40"/>
      <c r="I356" s="146"/>
      <c r="J356" s="40"/>
      <c r="K356" s="40"/>
      <c r="L356" s="44"/>
      <c r="M356" s="235"/>
      <c r="N356" s="84"/>
      <c r="O356" s="84"/>
      <c r="P356" s="84"/>
      <c r="Q356" s="84"/>
      <c r="R356" s="84"/>
      <c r="S356" s="84"/>
      <c r="T356" s="85"/>
      <c r="AT356" s="18" t="s">
        <v>174</v>
      </c>
      <c r="AU356" s="18" t="s">
        <v>83</v>
      </c>
    </row>
    <row r="357" s="1" customFormat="1" ht="16.5" customHeight="1">
      <c r="B357" s="39"/>
      <c r="C357" s="220" t="s">
        <v>201</v>
      </c>
      <c r="D357" s="220" t="s">
        <v>167</v>
      </c>
      <c r="E357" s="221" t="s">
        <v>1763</v>
      </c>
      <c r="F357" s="222" t="s">
        <v>1764</v>
      </c>
      <c r="G357" s="223" t="s">
        <v>170</v>
      </c>
      <c r="H357" s="224">
        <v>35.039999999999999</v>
      </c>
      <c r="I357" s="225"/>
      <c r="J357" s="226">
        <f>ROUND(I357*H357,2)</f>
        <v>0</v>
      </c>
      <c r="K357" s="222" t="s">
        <v>367</v>
      </c>
      <c r="L357" s="44"/>
      <c r="M357" s="227" t="s">
        <v>19</v>
      </c>
      <c r="N357" s="228" t="s">
        <v>47</v>
      </c>
      <c r="O357" s="84"/>
      <c r="P357" s="229">
        <f>O357*H357</f>
        <v>0</v>
      </c>
      <c r="Q357" s="229">
        <v>0</v>
      </c>
      <c r="R357" s="229">
        <f>Q357*H357</f>
        <v>0</v>
      </c>
      <c r="S357" s="229">
        <v>0</v>
      </c>
      <c r="T357" s="230">
        <f>S357*H357</f>
        <v>0</v>
      </c>
      <c r="AR357" s="231" t="s">
        <v>172</v>
      </c>
      <c r="AT357" s="231" t="s">
        <v>167</v>
      </c>
      <c r="AU357" s="231" t="s">
        <v>83</v>
      </c>
      <c r="AY357" s="18" t="s">
        <v>165</v>
      </c>
      <c r="BE357" s="232">
        <f>IF(N357="základní",J357,0)</f>
        <v>0</v>
      </c>
      <c r="BF357" s="232">
        <f>IF(N357="snížená",J357,0)</f>
        <v>0</v>
      </c>
      <c r="BG357" s="232">
        <f>IF(N357="zákl. přenesená",J357,0)</f>
        <v>0</v>
      </c>
      <c r="BH357" s="232">
        <f>IF(N357="sníž. přenesená",J357,0)</f>
        <v>0</v>
      </c>
      <c r="BI357" s="232">
        <f>IF(N357="nulová",J357,0)</f>
        <v>0</v>
      </c>
      <c r="BJ357" s="18" t="s">
        <v>83</v>
      </c>
      <c r="BK357" s="232">
        <f>ROUND(I357*H357,2)</f>
        <v>0</v>
      </c>
      <c r="BL357" s="18" t="s">
        <v>172</v>
      </c>
      <c r="BM357" s="231" t="s">
        <v>2078</v>
      </c>
    </row>
    <row r="358" s="1" customFormat="1">
      <c r="B358" s="39"/>
      <c r="C358" s="40"/>
      <c r="D358" s="233" t="s">
        <v>174</v>
      </c>
      <c r="E358" s="40"/>
      <c r="F358" s="234" t="s">
        <v>1764</v>
      </c>
      <c r="G358" s="40"/>
      <c r="H358" s="40"/>
      <c r="I358" s="146"/>
      <c r="J358" s="40"/>
      <c r="K358" s="40"/>
      <c r="L358" s="44"/>
      <c r="M358" s="235"/>
      <c r="N358" s="84"/>
      <c r="O358" s="84"/>
      <c r="P358" s="84"/>
      <c r="Q358" s="84"/>
      <c r="R358" s="84"/>
      <c r="S358" s="84"/>
      <c r="T358" s="85"/>
      <c r="AT358" s="18" t="s">
        <v>174</v>
      </c>
      <c r="AU358" s="18" t="s">
        <v>83</v>
      </c>
    </row>
    <row r="359" s="1" customFormat="1" ht="16.5" customHeight="1">
      <c r="B359" s="39"/>
      <c r="C359" s="220" t="s">
        <v>1766</v>
      </c>
      <c r="D359" s="220" t="s">
        <v>167</v>
      </c>
      <c r="E359" s="221" t="s">
        <v>1767</v>
      </c>
      <c r="F359" s="222" t="s">
        <v>1768</v>
      </c>
      <c r="G359" s="223" t="s">
        <v>219</v>
      </c>
      <c r="H359" s="224">
        <v>42.049999999999997</v>
      </c>
      <c r="I359" s="225"/>
      <c r="J359" s="226">
        <f>ROUND(I359*H359,2)</f>
        <v>0</v>
      </c>
      <c r="K359" s="222" t="s">
        <v>367</v>
      </c>
      <c r="L359" s="44"/>
      <c r="M359" s="227" t="s">
        <v>19</v>
      </c>
      <c r="N359" s="228" t="s">
        <v>47</v>
      </c>
      <c r="O359" s="84"/>
      <c r="P359" s="229">
        <f>O359*H359</f>
        <v>0</v>
      </c>
      <c r="Q359" s="229">
        <v>0</v>
      </c>
      <c r="R359" s="229">
        <f>Q359*H359</f>
        <v>0</v>
      </c>
      <c r="S359" s="229">
        <v>0</v>
      </c>
      <c r="T359" s="230">
        <f>S359*H359</f>
        <v>0</v>
      </c>
      <c r="AR359" s="231" t="s">
        <v>172</v>
      </c>
      <c r="AT359" s="231" t="s">
        <v>167</v>
      </c>
      <c r="AU359" s="231" t="s">
        <v>83</v>
      </c>
      <c r="AY359" s="18" t="s">
        <v>165</v>
      </c>
      <c r="BE359" s="232">
        <f>IF(N359="základní",J359,0)</f>
        <v>0</v>
      </c>
      <c r="BF359" s="232">
        <f>IF(N359="snížená",J359,0)</f>
        <v>0</v>
      </c>
      <c r="BG359" s="232">
        <f>IF(N359="zákl. přenesená",J359,0)</f>
        <v>0</v>
      </c>
      <c r="BH359" s="232">
        <f>IF(N359="sníž. přenesená",J359,0)</f>
        <v>0</v>
      </c>
      <c r="BI359" s="232">
        <f>IF(N359="nulová",J359,0)</f>
        <v>0</v>
      </c>
      <c r="BJ359" s="18" t="s">
        <v>83</v>
      </c>
      <c r="BK359" s="232">
        <f>ROUND(I359*H359,2)</f>
        <v>0</v>
      </c>
      <c r="BL359" s="18" t="s">
        <v>172</v>
      </c>
      <c r="BM359" s="231" t="s">
        <v>2079</v>
      </c>
    </row>
    <row r="360" s="1" customFormat="1">
      <c r="B360" s="39"/>
      <c r="C360" s="40"/>
      <c r="D360" s="233" t="s">
        <v>174</v>
      </c>
      <c r="E360" s="40"/>
      <c r="F360" s="234" t="s">
        <v>1768</v>
      </c>
      <c r="G360" s="40"/>
      <c r="H360" s="40"/>
      <c r="I360" s="146"/>
      <c r="J360" s="40"/>
      <c r="K360" s="40"/>
      <c r="L360" s="44"/>
      <c r="M360" s="235"/>
      <c r="N360" s="84"/>
      <c r="O360" s="84"/>
      <c r="P360" s="84"/>
      <c r="Q360" s="84"/>
      <c r="R360" s="84"/>
      <c r="S360" s="84"/>
      <c r="T360" s="85"/>
      <c r="AT360" s="18" t="s">
        <v>174</v>
      </c>
      <c r="AU360" s="18" t="s">
        <v>83</v>
      </c>
    </row>
    <row r="361" s="1" customFormat="1" ht="16.5" customHeight="1">
      <c r="B361" s="39"/>
      <c r="C361" s="220" t="s">
        <v>1770</v>
      </c>
      <c r="D361" s="220" t="s">
        <v>167</v>
      </c>
      <c r="E361" s="221" t="s">
        <v>1771</v>
      </c>
      <c r="F361" s="222" t="s">
        <v>1772</v>
      </c>
      <c r="G361" s="223" t="s">
        <v>219</v>
      </c>
      <c r="H361" s="224">
        <v>42.049999999999997</v>
      </c>
      <c r="I361" s="225"/>
      <c r="J361" s="226">
        <f>ROUND(I361*H361,2)</f>
        <v>0</v>
      </c>
      <c r="K361" s="222" t="s">
        <v>367</v>
      </c>
      <c r="L361" s="44"/>
      <c r="M361" s="227" t="s">
        <v>19</v>
      </c>
      <c r="N361" s="228" t="s">
        <v>47</v>
      </c>
      <c r="O361" s="84"/>
      <c r="P361" s="229">
        <f>O361*H361</f>
        <v>0</v>
      </c>
      <c r="Q361" s="229">
        <v>0</v>
      </c>
      <c r="R361" s="229">
        <f>Q361*H361</f>
        <v>0</v>
      </c>
      <c r="S361" s="229">
        <v>0</v>
      </c>
      <c r="T361" s="230">
        <f>S361*H361</f>
        <v>0</v>
      </c>
      <c r="AR361" s="231" t="s">
        <v>172</v>
      </c>
      <c r="AT361" s="231" t="s">
        <v>167</v>
      </c>
      <c r="AU361" s="231" t="s">
        <v>83</v>
      </c>
      <c r="AY361" s="18" t="s">
        <v>165</v>
      </c>
      <c r="BE361" s="232">
        <f>IF(N361="základní",J361,0)</f>
        <v>0</v>
      </c>
      <c r="BF361" s="232">
        <f>IF(N361="snížená",J361,0)</f>
        <v>0</v>
      </c>
      <c r="BG361" s="232">
        <f>IF(N361="zákl. přenesená",J361,0)</f>
        <v>0</v>
      </c>
      <c r="BH361" s="232">
        <f>IF(N361="sníž. přenesená",J361,0)</f>
        <v>0</v>
      </c>
      <c r="BI361" s="232">
        <f>IF(N361="nulová",J361,0)</f>
        <v>0</v>
      </c>
      <c r="BJ361" s="18" t="s">
        <v>83</v>
      </c>
      <c r="BK361" s="232">
        <f>ROUND(I361*H361,2)</f>
        <v>0</v>
      </c>
      <c r="BL361" s="18" t="s">
        <v>172</v>
      </c>
      <c r="BM361" s="231" t="s">
        <v>2080</v>
      </c>
    </row>
    <row r="362" s="1" customFormat="1">
      <c r="B362" s="39"/>
      <c r="C362" s="40"/>
      <c r="D362" s="233" t="s">
        <v>174</v>
      </c>
      <c r="E362" s="40"/>
      <c r="F362" s="234" t="s">
        <v>1772</v>
      </c>
      <c r="G362" s="40"/>
      <c r="H362" s="40"/>
      <c r="I362" s="146"/>
      <c r="J362" s="40"/>
      <c r="K362" s="40"/>
      <c r="L362" s="44"/>
      <c r="M362" s="235"/>
      <c r="N362" s="84"/>
      <c r="O362" s="84"/>
      <c r="P362" s="84"/>
      <c r="Q362" s="84"/>
      <c r="R362" s="84"/>
      <c r="S362" s="84"/>
      <c r="T362" s="85"/>
      <c r="AT362" s="18" t="s">
        <v>174</v>
      </c>
      <c r="AU362" s="18" t="s">
        <v>83</v>
      </c>
    </row>
    <row r="363" s="1" customFormat="1" ht="16.5" customHeight="1">
      <c r="B363" s="39"/>
      <c r="C363" s="220" t="s">
        <v>1774</v>
      </c>
      <c r="D363" s="220" t="s">
        <v>167</v>
      </c>
      <c r="E363" s="221" t="s">
        <v>1775</v>
      </c>
      <c r="F363" s="222" t="s">
        <v>1776</v>
      </c>
      <c r="G363" s="223" t="s">
        <v>197</v>
      </c>
      <c r="H363" s="224">
        <v>110</v>
      </c>
      <c r="I363" s="225"/>
      <c r="J363" s="226">
        <f>ROUND(I363*H363,2)</f>
        <v>0</v>
      </c>
      <c r="K363" s="222" t="s">
        <v>367</v>
      </c>
      <c r="L363" s="44"/>
      <c r="M363" s="227" t="s">
        <v>19</v>
      </c>
      <c r="N363" s="228" t="s">
        <v>47</v>
      </c>
      <c r="O363" s="84"/>
      <c r="P363" s="229">
        <f>O363*H363</f>
        <v>0</v>
      </c>
      <c r="Q363" s="229">
        <v>0</v>
      </c>
      <c r="R363" s="229">
        <f>Q363*H363</f>
        <v>0</v>
      </c>
      <c r="S363" s="229">
        <v>0</v>
      </c>
      <c r="T363" s="230">
        <f>S363*H363</f>
        <v>0</v>
      </c>
      <c r="AR363" s="231" t="s">
        <v>172</v>
      </c>
      <c r="AT363" s="231" t="s">
        <v>167</v>
      </c>
      <c r="AU363" s="231" t="s">
        <v>83</v>
      </c>
      <c r="AY363" s="18" t="s">
        <v>165</v>
      </c>
      <c r="BE363" s="232">
        <f>IF(N363="základní",J363,0)</f>
        <v>0</v>
      </c>
      <c r="BF363" s="232">
        <f>IF(N363="snížená",J363,0)</f>
        <v>0</v>
      </c>
      <c r="BG363" s="232">
        <f>IF(N363="zákl. přenesená",J363,0)</f>
        <v>0</v>
      </c>
      <c r="BH363" s="232">
        <f>IF(N363="sníž. přenesená",J363,0)</f>
        <v>0</v>
      </c>
      <c r="BI363" s="232">
        <f>IF(N363="nulová",J363,0)</f>
        <v>0</v>
      </c>
      <c r="BJ363" s="18" t="s">
        <v>83</v>
      </c>
      <c r="BK363" s="232">
        <f>ROUND(I363*H363,2)</f>
        <v>0</v>
      </c>
      <c r="BL363" s="18" t="s">
        <v>172</v>
      </c>
      <c r="BM363" s="231" t="s">
        <v>2081</v>
      </c>
    </row>
    <row r="364" s="1" customFormat="1">
      <c r="B364" s="39"/>
      <c r="C364" s="40"/>
      <c r="D364" s="233" t="s">
        <v>174</v>
      </c>
      <c r="E364" s="40"/>
      <c r="F364" s="234" t="s">
        <v>1776</v>
      </c>
      <c r="G364" s="40"/>
      <c r="H364" s="40"/>
      <c r="I364" s="146"/>
      <c r="J364" s="40"/>
      <c r="K364" s="40"/>
      <c r="L364" s="44"/>
      <c r="M364" s="235"/>
      <c r="N364" s="84"/>
      <c r="O364" s="84"/>
      <c r="P364" s="84"/>
      <c r="Q364" s="84"/>
      <c r="R364" s="84"/>
      <c r="S364" s="84"/>
      <c r="T364" s="85"/>
      <c r="AT364" s="18" t="s">
        <v>174</v>
      </c>
      <c r="AU364" s="18" t="s">
        <v>83</v>
      </c>
    </row>
    <row r="365" s="1" customFormat="1" ht="16.5" customHeight="1">
      <c r="B365" s="39"/>
      <c r="C365" s="220" t="s">
        <v>1778</v>
      </c>
      <c r="D365" s="220" t="s">
        <v>167</v>
      </c>
      <c r="E365" s="221" t="s">
        <v>1779</v>
      </c>
      <c r="F365" s="222" t="s">
        <v>1780</v>
      </c>
      <c r="G365" s="223" t="s">
        <v>197</v>
      </c>
      <c r="H365" s="224">
        <v>5</v>
      </c>
      <c r="I365" s="225"/>
      <c r="J365" s="226">
        <f>ROUND(I365*H365,2)</f>
        <v>0</v>
      </c>
      <c r="K365" s="222" t="s">
        <v>367</v>
      </c>
      <c r="L365" s="44"/>
      <c r="M365" s="227" t="s">
        <v>19</v>
      </c>
      <c r="N365" s="228" t="s">
        <v>47</v>
      </c>
      <c r="O365" s="84"/>
      <c r="P365" s="229">
        <f>O365*H365</f>
        <v>0</v>
      </c>
      <c r="Q365" s="229">
        <v>0</v>
      </c>
      <c r="R365" s="229">
        <f>Q365*H365</f>
        <v>0</v>
      </c>
      <c r="S365" s="229">
        <v>0</v>
      </c>
      <c r="T365" s="230">
        <f>S365*H365</f>
        <v>0</v>
      </c>
      <c r="AR365" s="231" t="s">
        <v>172</v>
      </c>
      <c r="AT365" s="231" t="s">
        <v>167</v>
      </c>
      <c r="AU365" s="231" t="s">
        <v>83</v>
      </c>
      <c r="AY365" s="18" t="s">
        <v>165</v>
      </c>
      <c r="BE365" s="232">
        <f>IF(N365="základní",J365,0)</f>
        <v>0</v>
      </c>
      <c r="BF365" s="232">
        <f>IF(N365="snížená",J365,0)</f>
        <v>0</v>
      </c>
      <c r="BG365" s="232">
        <f>IF(N365="zákl. přenesená",J365,0)</f>
        <v>0</v>
      </c>
      <c r="BH365" s="232">
        <f>IF(N365="sníž. přenesená",J365,0)</f>
        <v>0</v>
      </c>
      <c r="BI365" s="232">
        <f>IF(N365="nulová",J365,0)</f>
        <v>0</v>
      </c>
      <c r="BJ365" s="18" t="s">
        <v>83</v>
      </c>
      <c r="BK365" s="232">
        <f>ROUND(I365*H365,2)</f>
        <v>0</v>
      </c>
      <c r="BL365" s="18" t="s">
        <v>172</v>
      </c>
      <c r="BM365" s="231" t="s">
        <v>2082</v>
      </c>
    </row>
    <row r="366" s="1" customFormat="1">
      <c r="B366" s="39"/>
      <c r="C366" s="40"/>
      <c r="D366" s="233" t="s">
        <v>174</v>
      </c>
      <c r="E366" s="40"/>
      <c r="F366" s="234" t="s">
        <v>1780</v>
      </c>
      <c r="G366" s="40"/>
      <c r="H366" s="40"/>
      <c r="I366" s="146"/>
      <c r="J366" s="40"/>
      <c r="K366" s="40"/>
      <c r="L366" s="44"/>
      <c r="M366" s="235"/>
      <c r="N366" s="84"/>
      <c r="O366" s="84"/>
      <c r="P366" s="84"/>
      <c r="Q366" s="84"/>
      <c r="R366" s="84"/>
      <c r="S366" s="84"/>
      <c r="T366" s="85"/>
      <c r="AT366" s="18" t="s">
        <v>174</v>
      </c>
      <c r="AU366" s="18" t="s">
        <v>83</v>
      </c>
    </row>
    <row r="367" s="1" customFormat="1" ht="16.5" customHeight="1">
      <c r="B367" s="39"/>
      <c r="C367" s="220" t="s">
        <v>1782</v>
      </c>
      <c r="D367" s="220" t="s">
        <v>167</v>
      </c>
      <c r="E367" s="221" t="s">
        <v>1783</v>
      </c>
      <c r="F367" s="222" t="s">
        <v>1784</v>
      </c>
      <c r="G367" s="223" t="s">
        <v>197</v>
      </c>
      <c r="H367" s="224">
        <v>23</v>
      </c>
      <c r="I367" s="225"/>
      <c r="J367" s="226">
        <f>ROUND(I367*H367,2)</f>
        <v>0</v>
      </c>
      <c r="K367" s="222" t="s">
        <v>367</v>
      </c>
      <c r="L367" s="44"/>
      <c r="M367" s="227" t="s">
        <v>19</v>
      </c>
      <c r="N367" s="228" t="s">
        <v>47</v>
      </c>
      <c r="O367" s="84"/>
      <c r="P367" s="229">
        <f>O367*H367</f>
        <v>0</v>
      </c>
      <c r="Q367" s="229">
        <v>0</v>
      </c>
      <c r="R367" s="229">
        <f>Q367*H367</f>
        <v>0</v>
      </c>
      <c r="S367" s="229">
        <v>0</v>
      </c>
      <c r="T367" s="230">
        <f>S367*H367</f>
        <v>0</v>
      </c>
      <c r="AR367" s="231" t="s">
        <v>172</v>
      </c>
      <c r="AT367" s="231" t="s">
        <v>167</v>
      </c>
      <c r="AU367" s="231" t="s">
        <v>83</v>
      </c>
      <c r="AY367" s="18" t="s">
        <v>165</v>
      </c>
      <c r="BE367" s="232">
        <f>IF(N367="základní",J367,0)</f>
        <v>0</v>
      </c>
      <c r="BF367" s="232">
        <f>IF(N367="snížená",J367,0)</f>
        <v>0</v>
      </c>
      <c r="BG367" s="232">
        <f>IF(N367="zákl. přenesená",J367,0)</f>
        <v>0</v>
      </c>
      <c r="BH367" s="232">
        <f>IF(N367="sníž. přenesená",J367,0)</f>
        <v>0</v>
      </c>
      <c r="BI367" s="232">
        <f>IF(N367="nulová",J367,0)</f>
        <v>0</v>
      </c>
      <c r="BJ367" s="18" t="s">
        <v>83</v>
      </c>
      <c r="BK367" s="232">
        <f>ROUND(I367*H367,2)</f>
        <v>0</v>
      </c>
      <c r="BL367" s="18" t="s">
        <v>172</v>
      </c>
      <c r="BM367" s="231" t="s">
        <v>2083</v>
      </c>
    </row>
    <row r="368" s="1" customFormat="1">
      <c r="B368" s="39"/>
      <c r="C368" s="40"/>
      <c r="D368" s="233" t="s">
        <v>174</v>
      </c>
      <c r="E368" s="40"/>
      <c r="F368" s="234" t="s">
        <v>1784</v>
      </c>
      <c r="G368" s="40"/>
      <c r="H368" s="40"/>
      <c r="I368" s="146"/>
      <c r="J368" s="40"/>
      <c r="K368" s="40"/>
      <c r="L368" s="44"/>
      <c r="M368" s="235"/>
      <c r="N368" s="84"/>
      <c r="O368" s="84"/>
      <c r="P368" s="84"/>
      <c r="Q368" s="84"/>
      <c r="R368" s="84"/>
      <c r="S368" s="84"/>
      <c r="T368" s="85"/>
      <c r="AT368" s="18" t="s">
        <v>174</v>
      </c>
      <c r="AU368" s="18" t="s">
        <v>83</v>
      </c>
    </row>
    <row r="369" s="1" customFormat="1" ht="16.5" customHeight="1">
      <c r="B369" s="39"/>
      <c r="C369" s="220" t="s">
        <v>1786</v>
      </c>
      <c r="D369" s="220" t="s">
        <v>167</v>
      </c>
      <c r="E369" s="221" t="s">
        <v>1787</v>
      </c>
      <c r="F369" s="222" t="s">
        <v>1788</v>
      </c>
      <c r="G369" s="223" t="s">
        <v>324</v>
      </c>
      <c r="H369" s="224">
        <v>1</v>
      </c>
      <c r="I369" s="225"/>
      <c r="J369" s="226">
        <f>ROUND(I369*H369,2)</f>
        <v>0</v>
      </c>
      <c r="K369" s="222" t="s">
        <v>367</v>
      </c>
      <c r="L369" s="44"/>
      <c r="M369" s="227" t="s">
        <v>19</v>
      </c>
      <c r="N369" s="228" t="s">
        <v>47</v>
      </c>
      <c r="O369" s="84"/>
      <c r="P369" s="229">
        <f>O369*H369</f>
        <v>0</v>
      </c>
      <c r="Q369" s="229">
        <v>0</v>
      </c>
      <c r="R369" s="229">
        <f>Q369*H369</f>
        <v>0</v>
      </c>
      <c r="S369" s="229">
        <v>0</v>
      </c>
      <c r="T369" s="230">
        <f>S369*H369</f>
        <v>0</v>
      </c>
      <c r="AR369" s="231" t="s">
        <v>172</v>
      </c>
      <c r="AT369" s="231" t="s">
        <v>167</v>
      </c>
      <c r="AU369" s="231" t="s">
        <v>83</v>
      </c>
      <c r="AY369" s="18" t="s">
        <v>165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18" t="s">
        <v>83</v>
      </c>
      <c r="BK369" s="232">
        <f>ROUND(I369*H369,2)</f>
        <v>0</v>
      </c>
      <c r="BL369" s="18" t="s">
        <v>172</v>
      </c>
      <c r="BM369" s="231" t="s">
        <v>2084</v>
      </c>
    </row>
    <row r="370" s="1" customFormat="1">
      <c r="B370" s="39"/>
      <c r="C370" s="40"/>
      <c r="D370" s="233" t="s">
        <v>174</v>
      </c>
      <c r="E370" s="40"/>
      <c r="F370" s="234" t="s">
        <v>1788</v>
      </c>
      <c r="G370" s="40"/>
      <c r="H370" s="40"/>
      <c r="I370" s="146"/>
      <c r="J370" s="40"/>
      <c r="K370" s="40"/>
      <c r="L370" s="44"/>
      <c r="M370" s="235"/>
      <c r="N370" s="84"/>
      <c r="O370" s="84"/>
      <c r="P370" s="84"/>
      <c r="Q370" s="84"/>
      <c r="R370" s="84"/>
      <c r="S370" s="84"/>
      <c r="T370" s="85"/>
      <c r="AT370" s="18" t="s">
        <v>174</v>
      </c>
      <c r="AU370" s="18" t="s">
        <v>83</v>
      </c>
    </row>
    <row r="371" s="1" customFormat="1" ht="16.5" customHeight="1">
      <c r="B371" s="39"/>
      <c r="C371" s="220" t="s">
        <v>1790</v>
      </c>
      <c r="D371" s="220" t="s">
        <v>167</v>
      </c>
      <c r="E371" s="221" t="s">
        <v>1791</v>
      </c>
      <c r="F371" s="222" t="s">
        <v>1792</v>
      </c>
      <c r="G371" s="223" t="s">
        <v>219</v>
      </c>
      <c r="H371" s="224">
        <v>6.54</v>
      </c>
      <c r="I371" s="225"/>
      <c r="J371" s="226">
        <f>ROUND(I371*H371,2)</f>
        <v>0</v>
      </c>
      <c r="K371" s="222" t="s">
        <v>367</v>
      </c>
      <c r="L371" s="44"/>
      <c r="M371" s="227" t="s">
        <v>19</v>
      </c>
      <c r="N371" s="228" t="s">
        <v>47</v>
      </c>
      <c r="O371" s="84"/>
      <c r="P371" s="229">
        <f>O371*H371</f>
        <v>0</v>
      </c>
      <c r="Q371" s="229">
        <v>0</v>
      </c>
      <c r="R371" s="229">
        <f>Q371*H371</f>
        <v>0</v>
      </c>
      <c r="S371" s="229">
        <v>0</v>
      </c>
      <c r="T371" s="230">
        <f>S371*H371</f>
        <v>0</v>
      </c>
      <c r="AR371" s="231" t="s">
        <v>172</v>
      </c>
      <c r="AT371" s="231" t="s">
        <v>167</v>
      </c>
      <c r="AU371" s="231" t="s">
        <v>83</v>
      </c>
      <c r="AY371" s="18" t="s">
        <v>165</v>
      </c>
      <c r="BE371" s="232">
        <f>IF(N371="základní",J371,0)</f>
        <v>0</v>
      </c>
      <c r="BF371" s="232">
        <f>IF(N371="snížená",J371,0)</f>
        <v>0</v>
      </c>
      <c r="BG371" s="232">
        <f>IF(N371="zákl. přenesená",J371,0)</f>
        <v>0</v>
      </c>
      <c r="BH371" s="232">
        <f>IF(N371="sníž. přenesená",J371,0)</f>
        <v>0</v>
      </c>
      <c r="BI371" s="232">
        <f>IF(N371="nulová",J371,0)</f>
        <v>0</v>
      </c>
      <c r="BJ371" s="18" t="s">
        <v>83</v>
      </c>
      <c r="BK371" s="232">
        <f>ROUND(I371*H371,2)</f>
        <v>0</v>
      </c>
      <c r="BL371" s="18" t="s">
        <v>172</v>
      </c>
      <c r="BM371" s="231" t="s">
        <v>2085</v>
      </c>
    </row>
    <row r="372" s="1" customFormat="1">
      <c r="B372" s="39"/>
      <c r="C372" s="40"/>
      <c r="D372" s="233" t="s">
        <v>174</v>
      </c>
      <c r="E372" s="40"/>
      <c r="F372" s="234" t="s">
        <v>1792</v>
      </c>
      <c r="G372" s="40"/>
      <c r="H372" s="40"/>
      <c r="I372" s="146"/>
      <c r="J372" s="40"/>
      <c r="K372" s="40"/>
      <c r="L372" s="44"/>
      <c r="M372" s="235"/>
      <c r="N372" s="84"/>
      <c r="O372" s="84"/>
      <c r="P372" s="84"/>
      <c r="Q372" s="84"/>
      <c r="R372" s="84"/>
      <c r="S372" s="84"/>
      <c r="T372" s="85"/>
      <c r="AT372" s="18" t="s">
        <v>174</v>
      </c>
      <c r="AU372" s="18" t="s">
        <v>83</v>
      </c>
    </row>
    <row r="373" s="1" customFormat="1" ht="16.5" customHeight="1">
      <c r="B373" s="39"/>
      <c r="C373" s="220" t="s">
        <v>1794</v>
      </c>
      <c r="D373" s="220" t="s">
        <v>167</v>
      </c>
      <c r="E373" s="221" t="s">
        <v>1799</v>
      </c>
      <c r="F373" s="222" t="s">
        <v>1800</v>
      </c>
      <c r="G373" s="223" t="s">
        <v>219</v>
      </c>
      <c r="H373" s="224">
        <v>102.77</v>
      </c>
      <c r="I373" s="225"/>
      <c r="J373" s="226">
        <f>ROUND(I373*H373,2)</f>
        <v>0</v>
      </c>
      <c r="K373" s="222" t="s">
        <v>367</v>
      </c>
      <c r="L373" s="44"/>
      <c r="M373" s="227" t="s">
        <v>19</v>
      </c>
      <c r="N373" s="228" t="s">
        <v>47</v>
      </c>
      <c r="O373" s="84"/>
      <c r="P373" s="229">
        <f>O373*H373</f>
        <v>0</v>
      </c>
      <c r="Q373" s="229">
        <v>0</v>
      </c>
      <c r="R373" s="229">
        <f>Q373*H373</f>
        <v>0</v>
      </c>
      <c r="S373" s="229">
        <v>0</v>
      </c>
      <c r="T373" s="230">
        <f>S373*H373</f>
        <v>0</v>
      </c>
      <c r="AR373" s="231" t="s">
        <v>172</v>
      </c>
      <c r="AT373" s="231" t="s">
        <v>167</v>
      </c>
      <c r="AU373" s="231" t="s">
        <v>83</v>
      </c>
      <c r="AY373" s="18" t="s">
        <v>165</v>
      </c>
      <c r="BE373" s="232">
        <f>IF(N373="základní",J373,0)</f>
        <v>0</v>
      </c>
      <c r="BF373" s="232">
        <f>IF(N373="snížená",J373,0)</f>
        <v>0</v>
      </c>
      <c r="BG373" s="232">
        <f>IF(N373="zákl. přenesená",J373,0)</f>
        <v>0</v>
      </c>
      <c r="BH373" s="232">
        <f>IF(N373="sníž. přenesená",J373,0)</f>
        <v>0</v>
      </c>
      <c r="BI373" s="232">
        <f>IF(N373="nulová",J373,0)</f>
        <v>0</v>
      </c>
      <c r="BJ373" s="18" t="s">
        <v>83</v>
      </c>
      <c r="BK373" s="232">
        <f>ROUND(I373*H373,2)</f>
        <v>0</v>
      </c>
      <c r="BL373" s="18" t="s">
        <v>172</v>
      </c>
      <c r="BM373" s="231" t="s">
        <v>2086</v>
      </c>
    </row>
    <row r="374" s="1" customFormat="1">
      <c r="B374" s="39"/>
      <c r="C374" s="40"/>
      <c r="D374" s="233" t="s">
        <v>174</v>
      </c>
      <c r="E374" s="40"/>
      <c r="F374" s="234" t="s">
        <v>1800</v>
      </c>
      <c r="G374" s="40"/>
      <c r="H374" s="40"/>
      <c r="I374" s="146"/>
      <c r="J374" s="40"/>
      <c r="K374" s="40"/>
      <c r="L374" s="44"/>
      <c r="M374" s="235"/>
      <c r="N374" s="84"/>
      <c r="O374" s="84"/>
      <c r="P374" s="84"/>
      <c r="Q374" s="84"/>
      <c r="R374" s="84"/>
      <c r="S374" s="84"/>
      <c r="T374" s="85"/>
      <c r="AT374" s="18" t="s">
        <v>174</v>
      </c>
      <c r="AU374" s="18" t="s">
        <v>83</v>
      </c>
    </row>
    <row r="375" s="1" customFormat="1" ht="16.5" customHeight="1">
      <c r="B375" s="39"/>
      <c r="C375" s="220" t="s">
        <v>1798</v>
      </c>
      <c r="D375" s="220" t="s">
        <v>167</v>
      </c>
      <c r="E375" s="221" t="s">
        <v>1803</v>
      </c>
      <c r="F375" s="222" t="s">
        <v>1804</v>
      </c>
      <c r="G375" s="223" t="s">
        <v>197</v>
      </c>
      <c r="H375" s="224">
        <v>138</v>
      </c>
      <c r="I375" s="225"/>
      <c r="J375" s="226">
        <f>ROUND(I375*H375,2)</f>
        <v>0</v>
      </c>
      <c r="K375" s="222" t="s">
        <v>367</v>
      </c>
      <c r="L375" s="44"/>
      <c r="M375" s="227" t="s">
        <v>19</v>
      </c>
      <c r="N375" s="228" t="s">
        <v>47</v>
      </c>
      <c r="O375" s="84"/>
      <c r="P375" s="229">
        <f>O375*H375</f>
        <v>0</v>
      </c>
      <c r="Q375" s="229">
        <v>0</v>
      </c>
      <c r="R375" s="229">
        <f>Q375*H375</f>
        <v>0</v>
      </c>
      <c r="S375" s="229">
        <v>0</v>
      </c>
      <c r="T375" s="230">
        <f>S375*H375</f>
        <v>0</v>
      </c>
      <c r="AR375" s="231" t="s">
        <v>172</v>
      </c>
      <c r="AT375" s="231" t="s">
        <v>167</v>
      </c>
      <c r="AU375" s="231" t="s">
        <v>83</v>
      </c>
      <c r="AY375" s="18" t="s">
        <v>165</v>
      </c>
      <c r="BE375" s="232">
        <f>IF(N375="základní",J375,0)</f>
        <v>0</v>
      </c>
      <c r="BF375" s="232">
        <f>IF(N375="snížená",J375,0)</f>
        <v>0</v>
      </c>
      <c r="BG375" s="232">
        <f>IF(N375="zákl. přenesená",J375,0)</f>
        <v>0</v>
      </c>
      <c r="BH375" s="232">
        <f>IF(N375="sníž. přenesená",J375,0)</f>
        <v>0</v>
      </c>
      <c r="BI375" s="232">
        <f>IF(N375="nulová",J375,0)</f>
        <v>0</v>
      </c>
      <c r="BJ375" s="18" t="s">
        <v>83</v>
      </c>
      <c r="BK375" s="232">
        <f>ROUND(I375*H375,2)</f>
        <v>0</v>
      </c>
      <c r="BL375" s="18" t="s">
        <v>172</v>
      </c>
      <c r="BM375" s="231" t="s">
        <v>2087</v>
      </c>
    </row>
    <row r="376" s="1" customFormat="1">
      <c r="B376" s="39"/>
      <c r="C376" s="40"/>
      <c r="D376" s="233" t="s">
        <v>174</v>
      </c>
      <c r="E376" s="40"/>
      <c r="F376" s="234" t="s">
        <v>1804</v>
      </c>
      <c r="G376" s="40"/>
      <c r="H376" s="40"/>
      <c r="I376" s="146"/>
      <c r="J376" s="40"/>
      <c r="K376" s="40"/>
      <c r="L376" s="44"/>
      <c r="M376" s="235"/>
      <c r="N376" s="84"/>
      <c r="O376" s="84"/>
      <c r="P376" s="84"/>
      <c r="Q376" s="84"/>
      <c r="R376" s="84"/>
      <c r="S376" s="84"/>
      <c r="T376" s="85"/>
      <c r="AT376" s="18" t="s">
        <v>174</v>
      </c>
      <c r="AU376" s="18" t="s">
        <v>83</v>
      </c>
    </row>
    <row r="377" s="13" customFormat="1">
      <c r="B377" s="246"/>
      <c r="C377" s="247"/>
      <c r="D377" s="233" t="s">
        <v>176</v>
      </c>
      <c r="E377" s="248" t="s">
        <v>19</v>
      </c>
      <c r="F377" s="249" t="s">
        <v>2088</v>
      </c>
      <c r="G377" s="247"/>
      <c r="H377" s="250">
        <v>138</v>
      </c>
      <c r="I377" s="251"/>
      <c r="J377" s="247"/>
      <c r="K377" s="247"/>
      <c r="L377" s="252"/>
      <c r="M377" s="253"/>
      <c r="N377" s="254"/>
      <c r="O377" s="254"/>
      <c r="P377" s="254"/>
      <c r="Q377" s="254"/>
      <c r="R377" s="254"/>
      <c r="S377" s="254"/>
      <c r="T377" s="255"/>
      <c r="AT377" s="256" t="s">
        <v>176</v>
      </c>
      <c r="AU377" s="256" t="s">
        <v>83</v>
      </c>
      <c r="AV377" s="13" t="s">
        <v>85</v>
      </c>
      <c r="AW377" s="13" t="s">
        <v>37</v>
      </c>
      <c r="AX377" s="13" t="s">
        <v>76</v>
      </c>
      <c r="AY377" s="256" t="s">
        <v>165</v>
      </c>
    </row>
    <row r="378" s="14" customFormat="1">
      <c r="B378" s="257"/>
      <c r="C378" s="258"/>
      <c r="D378" s="233" t="s">
        <v>176</v>
      </c>
      <c r="E378" s="259" t="s">
        <v>19</v>
      </c>
      <c r="F378" s="260" t="s">
        <v>181</v>
      </c>
      <c r="G378" s="258"/>
      <c r="H378" s="261">
        <v>138</v>
      </c>
      <c r="I378" s="262"/>
      <c r="J378" s="258"/>
      <c r="K378" s="258"/>
      <c r="L378" s="263"/>
      <c r="M378" s="264"/>
      <c r="N378" s="265"/>
      <c r="O378" s="265"/>
      <c r="P378" s="265"/>
      <c r="Q378" s="265"/>
      <c r="R378" s="265"/>
      <c r="S378" s="265"/>
      <c r="T378" s="266"/>
      <c r="AT378" s="267" t="s">
        <v>176</v>
      </c>
      <c r="AU378" s="267" t="s">
        <v>83</v>
      </c>
      <c r="AV378" s="14" t="s">
        <v>172</v>
      </c>
      <c r="AW378" s="14" t="s">
        <v>37</v>
      </c>
      <c r="AX378" s="14" t="s">
        <v>83</v>
      </c>
      <c r="AY378" s="267" t="s">
        <v>165</v>
      </c>
    </row>
    <row r="379" s="1" customFormat="1" ht="16.5" customHeight="1">
      <c r="B379" s="39"/>
      <c r="C379" s="220" t="s">
        <v>1802</v>
      </c>
      <c r="D379" s="220" t="s">
        <v>167</v>
      </c>
      <c r="E379" s="221" t="s">
        <v>1808</v>
      </c>
      <c r="F379" s="222" t="s">
        <v>1809</v>
      </c>
      <c r="G379" s="223" t="s">
        <v>197</v>
      </c>
      <c r="H379" s="224">
        <v>2</v>
      </c>
      <c r="I379" s="225"/>
      <c r="J379" s="226">
        <f>ROUND(I379*H379,2)</f>
        <v>0</v>
      </c>
      <c r="K379" s="222" t="s">
        <v>367</v>
      </c>
      <c r="L379" s="44"/>
      <c r="M379" s="227" t="s">
        <v>19</v>
      </c>
      <c r="N379" s="228" t="s">
        <v>47</v>
      </c>
      <c r="O379" s="84"/>
      <c r="P379" s="229">
        <f>O379*H379</f>
        <v>0</v>
      </c>
      <c r="Q379" s="229">
        <v>0</v>
      </c>
      <c r="R379" s="229">
        <f>Q379*H379</f>
        <v>0</v>
      </c>
      <c r="S379" s="229">
        <v>0</v>
      </c>
      <c r="T379" s="230">
        <f>S379*H379</f>
        <v>0</v>
      </c>
      <c r="AR379" s="231" t="s">
        <v>172</v>
      </c>
      <c r="AT379" s="231" t="s">
        <v>167</v>
      </c>
      <c r="AU379" s="231" t="s">
        <v>83</v>
      </c>
      <c r="AY379" s="18" t="s">
        <v>165</v>
      </c>
      <c r="BE379" s="232">
        <f>IF(N379="základní",J379,0)</f>
        <v>0</v>
      </c>
      <c r="BF379" s="232">
        <f>IF(N379="snížená",J379,0)</f>
        <v>0</v>
      </c>
      <c r="BG379" s="232">
        <f>IF(N379="zákl. přenesená",J379,0)</f>
        <v>0</v>
      </c>
      <c r="BH379" s="232">
        <f>IF(N379="sníž. přenesená",J379,0)</f>
        <v>0</v>
      </c>
      <c r="BI379" s="232">
        <f>IF(N379="nulová",J379,0)</f>
        <v>0</v>
      </c>
      <c r="BJ379" s="18" t="s">
        <v>83</v>
      </c>
      <c r="BK379" s="232">
        <f>ROUND(I379*H379,2)</f>
        <v>0</v>
      </c>
      <c r="BL379" s="18" t="s">
        <v>172</v>
      </c>
      <c r="BM379" s="231" t="s">
        <v>2089</v>
      </c>
    </row>
    <row r="380" s="1" customFormat="1">
      <c r="B380" s="39"/>
      <c r="C380" s="40"/>
      <c r="D380" s="233" t="s">
        <v>174</v>
      </c>
      <c r="E380" s="40"/>
      <c r="F380" s="234" t="s">
        <v>1809</v>
      </c>
      <c r="G380" s="40"/>
      <c r="H380" s="40"/>
      <c r="I380" s="146"/>
      <c r="J380" s="40"/>
      <c r="K380" s="40"/>
      <c r="L380" s="44"/>
      <c r="M380" s="235"/>
      <c r="N380" s="84"/>
      <c r="O380" s="84"/>
      <c r="P380" s="84"/>
      <c r="Q380" s="84"/>
      <c r="R380" s="84"/>
      <c r="S380" s="84"/>
      <c r="T380" s="85"/>
      <c r="AT380" s="18" t="s">
        <v>174</v>
      </c>
      <c r="AU380" s="18" t="s">
        <v>83</v>
      </c>
    </row>
    <row r="381" s="1" customFormat="1" ht="16.5" customHeight="1">
      <c r="B381" s="39"/>
      <c r="C381" s="220" t="s">
        <v>1807</v>
      </c>
      <c r="D381" s="220" t="s">
        <v>167</v>
      </c>
      <c r="E381" s="221" t="s">
        <v>1812</v>
      </c>
      <c r="F381" s="222" t="s">
        <v>1813</v>
      </c>
      <c r="G381" s="223" t="s">
        <v>197</v>
      </c>
      <c r="H381" s="224">
        <v>13</v>
      </c>
      <c r="I381" s="225"/>
      <c r="J381" s="226">
        <f>ROUND(I381*H381,2)</f>
        <v>0</v>
      </c>
      <c r="K381" s="222" t="s">
        <v>367</v>
      </c>
      <c r="L381" s="44"/>
      <c r="M381" s="227" t="s">
        <v>19</v>
      </c>
      <c r="N381" s="228" t="s">
        <v>47</v>
      </c>
      <c r="O381" s="84"/>
      <c r="P381" s="229">
        <f>O381*H381</f>
        <v>0</v>
      </c>
      <c r="Q381" s="229">
        <v>0</v>
      </c>
      <c r="R381" s="229">
        <f>Q381*H381</f>
        <v>0</v>
      </c>
      <c r="S381" s="229">
        <v>0</v>
      </c>
      <c r="T381" s="230">
        <f>S381*H381</f>
        <v>0</v>
      </c>
      <c r="AR381" s="231" t="s">
        <v>172</v>
      </c>
      <c r="AT381" s="231" t="s">
        <v>167</v>
      </c>
      <c r="AU381" s="231" t="s">
        <v>83</v>
      </c>
      <c r="AY381" s="18" t="s">
        <v>165</v>
      </c>
      <c r="BE381" s="232">
        <f>IF(N381="základní",J381,0)</f>
        <v>0</v>
      </c>
      <c r="BF381" s="232">
        <f>IF(N381="snížená",J381,0)</f>
        <v>0</v>
      </c>
      <c r="BG381" s="232">
        <f>IF(N381="zákl. přenesená",J381,0)</f>
        <v>0</v>
      </c>
      <c r="BH381" s="232">
        <f>IF(N381="sníž. přenesená",J381,0)</f>
        <v>0</v>
      </c>
      <c r="BI381" s="232">
        <f>IF(N381="nulová",J381,0)</f>
        <v>0</v>
      </c>
      <c r="BJ381" s="18" t="s">
        <v>83</v>
      </c>
      <c r="BK381" s="232">
        <f>ROUND(I381*H381,2)</f>
        <v>0</v>
      </c>
      <c r="BL381" s="18" t="s">
        <v>172</v>
      </c>
      <c r="BM381" s="231" t="s">
        <v>2090</v>
      </c>
    </row>
    <row r="382" s="1" customFormat="1">
      <c r="B382" s="39"/>
      <c r="C382" s="40"/>
      <c r="D382" s="233" t="s">
        <v>174</v>
      </c>
      <c r="E382" s="40"/>
      <c r="F382" s="234" t="s">
        <v>1813</v>
      </c>
      <c r="G382" s="40"/>
      <c r="H382" s="40"/>
      <c r="I382" s="146"/>
      <c r="J382" s="40"/>
      <c r="K382" s="40"/>
      <c r="L382" s="44"/>
      <c r="M382" s="235"/>
      <c r="N382" s="84"/>
      <c r="O382" s="84"/>
      <c r="P382" s="84"/>
      <c r="Q382" s="84"/>
      <c r="R382" s="84"/>
      <c r="S382" s="84"/>
      <c r="T382" s="85"/>
      <c r="AT382" s="18" t="s">
        <v>174</v>
      </c>
      <c r="AU382" s="18" t="s">
        <v>83</v>
      </c>
    </row>
    <row r="383" s="1" customFormat="1" ht="16.5" customHeight="1">
      <c r="B383" s="39"/>
      <c r="C383" s="220" t="s">
        <v>1811</v>
      </c>
      <c r="D383" s="220" t="s">
        <v>167</v>
      </c>
      <c r="E383" s="221" t="s">
        <v>1816</v>
      </c>
      <c r="F383" s="222" t="s">
        <v>1817</v>
      </c>
      <c r="G383" s="223" t="s">
        <v>197</v>
      </c>
      <c r="H383" s="224">
        <v>75</v>
      </c>
      <c r="I383" s="225"/>
      <c r="J383" s="226">
        <f>ROUND(I383*H383,2)</f>
        <v>0</v>
      </c>
      <c r="K383" s="222" t="s">
        <v>367</v>
      </c>
      <c r="L383" s="44"/>
      <c r="M383" s="227" t="s">
        <v>19</v>
      </c>
      <c r="N383" s="228" t="s">
        <v>47</v>
      </c>
      <c r="O383" s="84"/>
      <c r="P383" s="229">
        <f>O383*H383</f>
        <v>0</v>
      </c>
      <c r="Q383" s="229">
        <v>0</v>
      </c>
      <c r="R383" s="229">
        <f>Q383*H383</f>
        <v>0</v>
      </c>
      <c r="S383" s="229">
        <v>0</v>
      </c>
      <c r="T383" s="230">
        <f>S383*H383</f>
        <v>0</v>
      </c>
      <c r="AR383" s="231" t="s">
        <v>172</v>
      </c>
      <c r="AT383" s="231" t="s">
        <v>167</v>
      </c>
      <c r="AU383" s="231" t="s">
        <v>83</v>
      </c>
      <c r="AY383" s="18" t="s">
        <v>165</v>
      </c>
      <c r="BE383" s="232">
        <f>IF(N383="základní",J383,0)</f>
        <v>0</v>
      </c>
      <c r="BF383" s="232">
        <f>IF(N383="snížená",J383,0)</f>
        <v>0</v>
      </c>
      <c r="BG383" s="232">
        <f>IF(N383="zákl. přenesená",J383,0)</f>
        <v>0</v>
      </c>
      <c r="BH383" s="232">
        <f>IF(N383="sníž. přenesená",J383,0)</f>
        <v>0</v>
      </c>
      <c r="BI383" s="232">
        <f>IF(N383="nulová",J383,0)</f>
        <v>0</v>
      </c>
      <c r="BJ383" s="18" t="s">
        <v>83</v>
      </c>
      <c r="BK383" s="232">
        <f>ROUND(I383*H383,2)</f>
        <v>0</v>
      </c>
      <c r="BL383" s="18" t="s">
        <v>172</v>
      </c>
      <c r="BM383" s="231" t="s">
        <v>2091</v>
      </c>
    </row>
    <row r="384" s="1" customFormat="1">
      <c r="B384" s="39"/>
      <c r="C384" s="40"/>
      <c r="D384" s="233" t="s">
        <v>174</v>
      </c>
      <c r="E384" s="40"/>
      <c r="F384" s="234" t="s">
        <v>1817</v>
      </c>
      <c r="G384" s="40"/>
      <c r="H384" s="40"/>
      <c r="I384" s="146"/>
      <c r="J384" s="40"/>
      <c r="K384" s="40"/>
      <c r="L384" s="44"/>
      <c r="M384" s="235"/>
      <c r="N384" s="84"/>
      <c r="O384" s="84"/>
      <c r="P384" s="84"/>
      <c r="Q384" s="84"/>
      <c r="R384" s="84"/>
      <c r="S384" s="84"/>
      <c r="T384" s="85"/>
      <c r="AT384" s="18" t="s">
        <v>174</v>
      </c>
      <c r="AU384" s="18" t="s">
        <v>83</v>
      </c>
    </row>
    <row r="385" s="1" customFormat="1" ht="16.5" customHeight="1">
      <c r="B385" s="39"/>
      <c r="C385" s="220" t="s">
        <v>1815</v>
      </c>
      <c r="D385" s="220" t="s">
        <v>167</v>
      </c>
      <c r="E385" s="221" t="s">
        <v>1820</v>
      </c>
      <c r="F385" s="222" t="s">
        <v>1821</v>
      </c>
      <c r="G385" s="223" t="s">
        <v>197</v>
      </c>
      <c r="H385" s="224">
        <v>141.65000000000001</v>
      </c>
      <c r="I385" s="225"/>
      <c r="J385" s="226">
        <f>ROUND(I385*H385,2)</f>
        <v>0</v>
      </c>
      <c r="K385" s="222" t="s">
        <v>367</v>
      </c>
      <c r="L385" s="44"/>
      <c r="M385" s="227" t="s">
        <v>19</v>
      </c>
      <c r="N385" s="228" t="s">
        <v>47</v>
      </c>
      <c r="O385" s="84"/>
      <c r="P385" s="229">
        <f>O385*H385</f>
        <v>0</v>
      </c>
      <c r="Q385" s="229">
        <v>0</v>
      </c>
      <c r="R385" s="229">
        <f>Q385*H385</f>
        <v>0</v>
      </c>
      <c r="S385" s="229">
        <v>0</v>
      </c>
      <c r="T385" s="230">
        <f>S385*H385</f>
        <v>0</v>
      </c>
      <c r="AR385" s="231" t="s">
        <v>172</v>
      </c>
      <c r="AT385" s="231" t="s">
        <v>167</v>
      </c>
      <c r="AU385" s="231" t="s">
        <v>83</v>
      </c>
      <c r="AY385" s="18" t="s">
        <v>165</v>
      </c>
      <c r="BE385" s="232">
        <f>IF(N385="základní",J385,0)</f>
        <v>0</v>
      </c>
      <c r="BF385" s="232">
        <f>IF(N385="snížená",J385,0)</f>
        <v>0</v>
      </c>
      <c r="BG385" s="232">
        <f>IF(N385="zákl. přenesená",J385,0)</f>
        <v>0</v>
      </c>
      <c r="BH385" s="232">
        <f>IF(N385="sníž. přenesená",J385,0)</f>
        <v>0</v>
      </c>
      <c r="BI385" s="232">
        <f>IF(N385="nulová",J385,0)</f>
        <v>0</v>
      </c>
      <c r="BJ385" s="18" t="s">
        <v>83</v>
      </c>
      <c r="BK385" s="232">
        <f>ROUND(I385*H385,2)</f>
        <v>0</v>
      </c>
      <c r="BL385" s="18" t="s">
        <v>172</v>
      </c>
      <c r="BM385" s="231" t="s">
        <v>2092</v>
      </c>
    </row>
    <row r="386" s="1" customFormat="1">
      <c r="B386" s="39"/>
      <c r="C386" s="40"/>
      <c r="D386" s="233" t="s">
        <v>174</v>
      </c>
      <c r="E386" s="40"/>
      <c r="F386" s="234" t="s">
        <v>1821</v>
      </c>
      <c r="G386" s="40"/>
      <c r="H386" s="40"/>
      <c r="I386" s="146"/>
      <c r="J386" s="40"/>
      <c r="K386" s="40"/>
      <c r="L386" s="44"/>
      <c r="M386" s="235"/>
      <c r="N386" s="84"/>
      <c r="O386" s="84"/>
      <c r="P386" s="84"/>
      <c r="Q386" s="84"/>
      <c r="R386" s="84"/>
      <c r="S386" s="84"/>
      <c r="T386" s="85"/>
      <c r="AT386" s="18" t="s">
        <v>174</v>
      </c>
      <c r="AU386" s="18" t="s">
        <v>83</v>
      </c>
    </row>
    <row r="387" s="13" customFormat="1">
      <c r="B387" s="246"/>
      <c r="C387" s="247"/>
      <c r="D387" s="233" t="s">
        <v>176</v>
      </c>
      <c r="E387" s="248" t="s">
        <v>19</v>
      </c>
      <c r="F387" s="249" t="s">
        <v>2033</v>
      </c>
      <c r="G387" s="247"/>
      <c r="H387" s="250">
        <v>141.65000000000001</v>
      </c>
      <c r="I387" s="251"/>
      <c r="J387" s="247"/>
      <c r="K387" s="247"/>
      <c r="L387" s="252"/>
      <c r="M387" s="253"/>
      <c r="N387" s="254"/>
      <c r="O387" s="254"/>
      <c r="P387" s="254"/>
      <c r="Q387" s="254"/>
      <c r="R387" s="254"/>
      <c r="S387" s="254"/>
      <c r="T387" s="255"/>
      <c r="AT387" s="256" t="s">
        <v>176</v>
      </c>
      <c r="AU387" s="256" t="s">
        <v>83</v>
      </c>
      <c r="AV387" s="13" t="s">
        <v>85</v>
      </c>
      <c r="AW387" s="13" t="s">
        <v>37</v>
      </c>
      <c r="AX387" s="13" t="s">
        <v>76</v>
      </c>
      <c r="AY387" s="256" t="s">
        <v>165</v>
      </c>
    </row>
    <row r="388" s="14" customFormat="1">
      <c r="B388" s="257"/>
      <c r="C388" s="258"/>
      <c r="D388" s="233" t="s">
        <v>176</v>
      </c>
      <c r="E388" s="259" t="s">
        <v>19</v>
      </c>
      <c r="F388" s="260" t="s">
        <v>181</v>
      </c>
      <c r="G388" s="258"/>
      <c r="H388" s="261">
        <v>141.65000000000001</v>
      </c>
      <c r="I388" s="262"/>
      <c r="J388" s="258"/>
      <c r="K388" s="258"/>
      <c r="L388" s="263"/>
      <c r="M388" s="264"/>
      <c r="N388" s="265"/>
      <c r="O388" s="265"/>
      <c r="P388" s="265"/>
      <c r="Q388" s="265"/>
      <c r="R388" s="265"/>
      <c r="S388" s="265"/>
      <c r="T388" s="266"/>
      <c r="AT388" s="267" t="s">
        <v>176</v>
      </c>
      <c r="AU388" s="267" t="s">
        <v>83</v>
      </c>
      <c r="AV388" s="14" t="s">
        <v>172</v>
      </c>
      <c r="AW388" s="14" t="s">
        <v>37</v>
      </c>
      <c r="AX388" s="14" t="s">
        <v>83</v>
      </c>
      <c r="AY388" s="267" t="s">
        <v>165</v>
      </c>
    </row>
    <row r="389" s="1" customFormat="1" ht="16.5" customHeight="1">
      <c r="B389" s="39"/>
      <c r="C389" s="220" t="s">
        <v>1819</v>
      </c>
      <c r="D389" s="220" t="s">
        <v>167</v>
      </c>
      <c r="E389" s="221" t="s">
        <v>1824</v>
      </c>
      <c r="F389" s="222" t="s">
        <v>1825</v>
      </c>
      <c r="G389" s="223" t="s">
        <v>324</v>
      </c>
      <c r="H389" s="224">
        <v>1</v>
      </c>
      <c r="I389" s="225"/>
      <c r="J389" s="226">
        <f>ROUND(I389*H389,2)</f>
        <v>0</v>
      </c>
      <c r="K389" s="222" t="s">
        <v>367</v>
      </c>
      <c r="L389" s="44"/>
      <c r="M389" s="227" t="s">
        <v>19</v>
      </c>
      <c r="N389" s="228" t="s">
        <v>47</v>
      </c>
      <c r="O389" s="84"/>
      <c r="P389" s="229">
        <f>O389*H389</f>
        <v>0</v>
      </c>
      <c r="Q389" s="229">
        <v>0</v>
      </c>
      <c r="R389" s="229">
        <f>Q389*H389</f>
        <v>0</v>
      </c>
      <c r="S389" s="229">
        <v>0</v>
      </c>
      <c r="T389" s="230">
        <f>S389*H389</f>
        <v>0</v>
      </c>
      <c r="AR389" s="231" t="s">
        <v>172</v>
      </c>
      <c r="AT389" s="231" t="s">
        <v>167</v>
      </c>
      <c r="AU389" s="231" t="s">
        <v>83</v>
      </c>
      <c r="AY389" s="18" t="s">
        <v>165</v>
      </c>
      <c r="BE389" s="232">
        <f>IF(N389="základní",J389,0)</f>
        <v>0</v>
      </c>
      <c r="BF389" s="232">
        <f>IF(N389="snížená",J389,0)</f>
        <v>0</v>
      </c>
      <c r="BG389" s="232">
        <f>IF(N389="zákl. přenesená",J389,0)</f>
        <v>0</v>
      </c>
      <c r="BH389" s="232">
        <f>IF(N389="sníž. přenesená",J389,0)</f>
        <v>0</v>
      </c>
      <c r="BI389" s="232">
        <f>IF(N389="nulová",J389,0)</f>
        <v>0</v>
      </c>
      <c r="BJ389" s="18" t="s">
        <v>83</v>
      </c>
      <c r="BK389" s="232">
        <f>ROUND(I389*H389,2)</f>
        <v>0</v>
      </c>
      <c r="BL389" s="18" t="s">
        <v>172</v>
      </c>
      <c r="BM389" s="231" t="s">
        <v>2093</v>
      </c>
    </row>
    <row r="390" s="1" customFormat="1">
      <c r="B390" s="39"/>
      <c r="C390" s="40"/>
      <c r="D390" s="233" t="s">
        <v>174</v>
      </c>
      <c r="E390" s="40"/>
      <c r="F390" s="234" t="s">
        <v>1825</v>
      </c>
      <c r="G390" s="40"/>
      <c r="H390" s="40"/>
      <c r="I390" s="146"/>
      <c r="J390" s="40"/>
      <c r="K390" s="40"/>
      <c r="L390" s="44"/>
      <c r="M390" s="235"/>
      <c r="N390" s="84"/>
      <c r="O390" s="84"/>
      <c r="P390" s="84"/>
      <c r="Q390" s="84"/>
      <c r="R390" s="84"/>
      <c r="S390" s="84"/>
      <c r="T390" s="85"/>
      <c r="AT390" s="18" t="s">
        <v>174</v>
      </c>
      <c r="AU390" s="18" t="s">
        <v>83</v>
      </c>
    </row>
    <row r="391" s="1" customFormat="1" ht="16.5" customHeight="1">
      <c r="B391" s="39"/>
      <c r="C391" s="220" t="s">
        <v>1823</v>
      </c>
      <c r="D391" s="220" t="s">
        <v>167</v>
      </c>
      <c r="E391" s="221" t="s">
        <v>1828</v>
      </c>
      <c r="F391" s="222" t="s">
        <v>1829</v>
      </c>
      <c r="G391" s="223" t="s">
        <v>197</v>
      </c>
      <c r="H391" s="224">
        <v>169.05000000000001</v>
      </c>
      <c r="I391" s="225"/>
      <c r="J391" s="226">
        <f>ROUND(I391*H391,2)</f>
        <v>0</v>
      </c>
      <c r="K391" s="222" t="s">
        <v>367</v>
      </c>
      <c r="L391" s="44"/>
      <c r="M391" s="227" t="s">
        <v>19</v>
      </c>
      <c r="N391" s="228" t="s">
        <v>47</v>
      </c>
      <c r="O391" s="84"/>
      <c r="P391" s="229">
        <f>O391*H391</f>
        <v>0</v>
      </c>
      <c r="Q391" s="229">
        <v>0</v>
      </c>
      <c r="R391" s="229">
        <f>Q391*H391</f>
        <v>0</v>
      </c>
      <c r="S391" s="229">
        <v>0</v>
      </c>
      <c r="T391" s="230">
        <f>S391*H391</f>
        <v>0</v>
      </c>
      <c r="AR391" s="231" t="s">
        <v>172</v>
      </c>
      <c r="AT391" s="231" t="s">
        <v>167</v>
      </c>
      <c r="AU391" s="231" t="s">
        <v>83</v>
      </c>
      <c r="AY391" s="18" t="s">
        <v>165</v>
      </c>
      <c r="BE391" s="232">
        <f>IF(N391="základní",J391,0)</f>
        <v>0</v>
      </c>
      <c r="BF391" s="232">
        <f>IF(N391="snížená",J391,0)</f>
        <v>0</v>
      </c>
      <c r="BG391" s="232">
        <f>IF(N391="zákl. přenesená",J391,0)</f>
        <v>0</v>
      </c>
      <c r="BH391" s="232">
        <f>IF(N391="sníž. přenesená",J391,0)</f>
        <v>0</v>
      </c>
      <c r="BI391" s="232">
        <f>IF(N391="nulová",J391,0)</f>
        <v>0</v>
      </c>
      <c r="BJ391" s="18" t="s">
        <v>83</v>
      </c>
      <c r="BK391" s="232">
        <f>ROUND(I391*H391,2)</f>
        <v>0</v>
      </c>
      <c r="BL391" s="18" t="s">
        <v>172</v>
      </c>
      <c r="BM391" s="231" t="s">
        <v>2094</v>
      </c>
    </row>
    <row r="392" s="1" customFormat="1">
      <c r="B392" s="39"/>
      <c r="C392" s="40"/>
      <c r="D392" s="233" t="s">
        <v>174</v>
      </c>
      <c r="E392" s="40"/>
      <c r="F392" s="234" t="s">
        <v>1829</v>
      </c>
      <c r="G392" s="40"/>
      <c r="H392" s="40"/>
      <c r="I392" s="146"/>
      <c r="J392" s="40"/>
      <c r="K392" s="40"/>
      <c r="L392" s="44"/>
      <c r="M392" s="235"/>
      <c r="N392" s="84"/>
      <c r="O392" s="84"/>
      <c r="P392" s="84"/>
      <c r="Q392" s="84"/>
      <c r="R392" s="84"/>
      <c r="S392" s="84"/>
      <c r="T392" s="85"/>
      <c r="AT392" s="18" t="s">
        <v>174</v>
      </c>
      <c r="AU392" s="18" t="s">
        <v>83</v>
      </c>
    </row>
    <row r="393" s="1" customFormat="1" ht="16.5" customHeight="1">
      <c r="B393" s="39"/>
      <c r="C393" s="220" t="s">
        <v>1827</v>
      </c>
      <c r="D393" s="220" t="s">
        <v>167</v>
      </c>
      <c r="E393" s="221" t="s">
        <v>1832</v>
      </c>
      <c r="F393" s="222" t="s">
        <v>1833</v>
      </c>
      <c r="G393" s="223" t="s">
        <v>197</v>
      </c>
      <c r="H393" s="224">
        <v>5.25</v>
      </c>
      <c r="I393" s="225"/>
      <c r="J393" s="226">
        <f>ROUND(I393*H393,2)</f>
        <v>0</v>
      </c>
      <c r="K393" s="222" t="s">
        <v>367</v>
      </c>
      <c r="L393" s="44"/>
      <c r="M393" s="227" t="s">
        <v>19</v>
      </c>
      <c r="N393" s="228" t="s">
        <v>47</v>
      </c>
      <c r="O393" s="84"/>
      <c r="P393" s="229">
        <f>O393*H393</f>
        <v>0</v>
      </c>
      <c r="Q393" s="229">
        <v>0</v>
      </c>
      <c r="R393" s="229">
        <f>Q393*H393</f>
        <v>0</v>
      </c>
      <c r="S393" s="229">
        <v>0</v>
      </c>
      <c r="T393" s="230">
        <f>S393*H393</f>
        <v>0</v>
      </c>
      <c r="AR393" s="231" t="s">
        <v>172</v>
      </c>
      <c r="AT393" s="231" t="s">
        <v>167</v>
      </c>
      <c r="AU393" s="231" t="s">
        <v>83</v>
      </c>
      <c r="AY393" s="18" t="s">
        <v>165</v>
      </c>
      <c r="BE393" s="232">
        <f>IF(N393="základní",J393,0)</f>
        <v>0</v>
      </c>
      <c r="BF393" s="232">
        <f>IF(N393="snížená",J393,0)</f>
        <v>0</v>
      </c>
      <c r="BG393" s="232">
        <f>IF(N393="zákl. přenesená",J393,0)</f>
        <v>0</v>
      </c>
      <c r="BH393" s="232">
        <f>IF(N393="sníž. přenesená",J393,0)</f>
        <v>0</v>
      </c>
      <c r="BI393" s="232">
        <f>IF(N393="nulová",J393,0)</f>
        <v>0</v>
      </c>
      <c r="BJ393" s="18" t="s">
        <v>83</v>
      </c>
      <c r="BK393" s="232">
        <f>ROUND(I393*H393,2)</f>
        <v>0</v>
      </c>
      <c r="BL393" s="18" t="s">
        <v>172</v>
      </c>
      <c r="BM393" s="231" t="s">
        <v>2095</v>
      </c>
    </row>
    <row r="394" s="1" customFormat="1">
      <c r="B394" s="39"/>
      <c r="C394" s="40"/>
      <c r="D394" s="233" t="s">
        <v>174</v>
      </c>
      <c r="E394" s="40"/>
      <c r="F394" s="234" t="s">
        <v>1833</v>
      </c>
      <c r="G394" s="40"/>
      <c r="H394" s="40"/>
      <c r="I394" s="146"/>
      <c r="J394" s="40"/>
      <c r="K394" s="40"/>
      <c r="L394" s="44"/>
      <c r="M394" s="235"/>
      <c r="N394" s="84"/>
      <c r="O394" s="84"/>
      <c r="P394" s="84"/>
      <c r="Q394" s="84"/>
      <c r="R394" s="84"/>
      <c r="S394" s="84"/>
      <c r="T394" s="85"/>
      <c r="AT394" s="18" t="s">
        <v>174</v>
      </c>
      <c r="AU394" s="18" t="s">
        <v>83</v>
      </c>
    </row>
    <row r="395" s="13" customFormat="1">
      <c r="B395" s="246"/>
      <c r="C395" s="247"/>
      <c r="D395" s="233" t="s">
        <v>176</v>
      </c>
      <c r="E395" s="248" t="s">
        <v>19</v>
      </c>
      <c r="F395" s="249" t="s">
        <v>2096</v>
      </c>
      <c r="G395" s="247"/>
      <c r="H395" s="250">
        <v>5.25</v>
      </c>
      <c r="I395" s="251"/>
      <c r="J395" s="247"/>
      <c r="K395" s="247"/>
      <c r="L395" s="252"/>
      <c r="M395" s="253"/>
      <c r="N395" s="254"/>
      <c r="O395" s="254"/>
      <c r="P395" s="254"/>
      <c r="Q395" s="254"/>
      <c r="R395" s="254"/>
      <c r="S395" s="254"/>
      <c r="T395" s="255"/>
      <c r="AT395" s="256" t="s">
        <v>176</v>
      </c>
      <c r="AU395" s="256" t="s">
        <v>83</v>
      </c>
      <c r="AV395" s="13" t="s">
        <v>85</v>
      </c>
      <c r="AW395" s="13" t="s">
        <v>37</v>
      </c>
      <c r="AX395" s="13" t="s">
        <v>76</v>
      </c>
      <c r="AY395" s="256" t="s">
        <v>165</v>
      </c>
    </row>
    <row r="396" s="14" customFormat="1">
      <c r="B396" s="257"/>
      <c r="C396" s="258"/>
      <c r="D396" s="233" t="s">
        <v>176</v>
      </c>
      <c r="E396" s="259" t="s">
        <v>19</v>
      </c>
      <c r="F396" s="260" t="s">
        <v>181</v>
      </c>
      <c r="G396" s="258"/>
      <c r="H396" s="261">
        <v>5.25</v>
      </c>
      <c r="I396" s="262"/>
      <c r="J396" s="258"/>
      <c r="K396" s="258"/>
      <c r="L396" s="263"/>
      <c r="M396" s="264"/>
      <c r="N396" s="265"/>
      <c r="O396" s="265"/>
      <c r="P396" s="265"/>
      <c r="Q396" s="265"/>
      <c r="R396" s="265"/>
      <c r="S396" s="265"/>
      <c r="T396" s="266"/>
      <c r="AT396" s="267" t="s">
        <v>176</v>
      </c>
      <c r="AU396" s="267" t="s">
        <v>83</v>
      </c>
      <c r="AV396" s="14" t="s">
        <v>172</v>
      </c>
      <c r="AW396" s="14" t="s">
        <v>37</v>
      </c>
      <c r="AX396" s="14" t="s">
        <v>83</v>
      </c>
      <c r="AY396" s="267" t="s">
        <v>165</v>
      </c>
    </row>
    <row r="397" s="1" customFormat="1" ht="16.5" customHeight="1">
      <c r="B397" s="39"/>
      <c r="C397" s="220" t="s">
        <v>1831</v>
      </c>
      <c r="D397" s="220" t="s">
        <v>167</v>
      </c>
      <c r="E397" s="221" t="s">
        <v>1837</v>
      </c>
      <c r="F397" s="222" t="s">
        <v>1838</v>
      </c>
      <c r="G397" s="223" t="s">
        <v>219</v>
      </c>
      <c r="H397" s="224">
        <v>42.049999999999997</v>
      </c>
      <c r="I397" s="225"/>
      <c r="J397" s="226">
        <f>ROUND(I397*H397,2)</f>
        <v>0</v>
      </c>
      <c r="K397" s="222" t="s">
        <v>367</v>
      </c>
      <c r="L397" s="44"/>
      <c r="M397" s="227" t="s">
        <v>19</v>
      </c>
      <c r="N397" s="228" t="s">
        <v>47</v>
      </c>
      <c r="O397" s="84"/>
      <c r="P397" s="229">
        <f>O397*H397</f>
        <v>0</v>
      </c>
      <c r="Q397" s="229">
        <v>0</v>
      </c>
      <c r="R397" s="229">
        <f>Q397*H397</f>
        <v>0</v>
      </c>
      <c r="S397" s="229">
        <v>0</v>
      </c>
      <c r="T397" s="230">
        <f>S397*H397</f>
        <v>0</v>
      </c>
      <c r="AR397" s="231" t="s">
        <v>172</v>
      </c>
      <c r="AT397" s="231" t="s">
        <v>167</v>
      </c>
      <c r="AU397" s="231" t="s">
        <v>83</v>
      </c>
      <c r="AY397" s="18" t="s">
        <v>165</v>
      </c>
      <c r="BE397" s="232">
        <f>IF(N397="základní",J397,0)</f>
        <v>0</v>
      </c>
      <c r="BF397" s="232">
        <f>IF(N397="snížená",J397,0)</f>
        <v>0</v>
      </c>
      <c r="BG397" s="232">
        <f>IF(N397="zákl. přenesená",J397,0)</f>
        <v>0</v>
      </c>
      <c r="BH397" s="232">
        <f>IF(N397="sníž. přenesená",J397,0)</f>
        <v>0</v>
      </c>
      <c r="BI397" s="232">
        <f>IF(N397="nulová",J397,0)</f>
        <v>0</v>
      </c>
      <c r="BJ397" s="18" t="s">
        <v>83</v>
      </c>
      <c r="BK397" s="232">
        <f>ROUND(I397*H397,2)</f>
        <v>0</v>
      </c>
      <c r="BL397" s="18" t="s">
        <v>172</v>
      </c>
      <c r="BM397" s="231" t="s">
        <v>2097</v>
      </c>
    </row>
    <row r="398" s="1" customFormat="1">
      <c r="B398" s="39"/>
      <c r="C398" s="40"/>
      <c r="D398" s="233" t="s">
        <v>174</v>
      </c>
      <c r="E398" s="40"/>
      <c r="F398" s="234" t="s">
        <v>1838</v>
      </c>
      <c r="G398" s="40"/>
      <c r="H398" s="40"/>
      <c r="I398" s="146"/>
      <c r="J398" s="40"/>
      <c r="K398" s="40"/>
      <c r="L398" s="44"/>
      <c r="M398" s="235"/>
      <c r="N398" s="84"/>
      <c r="O398" s="84"/>
      <c r="P398" s="84"/>
      <c r="Q398" s="84"/>
      <c r="R398" s="84"/>
      <c r="S398" s="84"/>
      <c r="T398" s="85"/>
      <c r="AT398" s="18" t="s">
        <v>174</v>
      </c>
      <c r="AU398" s="18" t="s">
        <v>83</v>
      </c>
    </row>
    <row r="399" s="1" customFormat="1" ht="16.5" customHeight="1">
      <c r="B399" s="39"/>
      <c r="C399" s="220" t="s">
        <v>1836</v>
      </c>
      <c r="D399" s="220" t="s">
        <v>167</v>
      </c>
      <c r="E399" s="221" t="s">
        <v>1841</v>
      </c>
      <c r="F399" s="222" t="s">
        <v>1842</v>
      </c>
      <c r="G399" s="223" t="s">
        <v>219</v>
      </c>
      <c r="H399" s="224">
        <v>294.35000000000002</v>
      </c>
      <c r="I399" s="225"/>
      <c r="J399" s="226">
        <f>ROUND(I399*H399,2)</f>
        <v>0</v>
      </c>
      <c r="K399" s="222" t="s">
        <v>367</v>
      </c>
      <c r="L399" s="44"/>
      <c r="M399" s="227" t="s">
        <v>19</v>
      </c>
      <c r="N399" s="228" t="s">
        <v>47</v>
      </c>
      <c r="O399" s="84"/>
      <c r="P399" s="229">
        <f>O399*H399</f>
        <v>0</v>
      </c>
      <c r="Q399" s="229">
        <v>0</v>
      </c>
      <c r="R399" s="229">
        <f>Q399*H399</f>
        <v>0</v>
      </c>
      <c r="S399" s="229">
        <v>0</v>
      </c>
      <c r="T399" s="230">
        <f>S399*H399</f>
        <v>0</v>
      </c>
      <c r="AR399" s="231" t="s">
        <v>172</v>
      </c>
      <c r="AT399" s="231" t="s">
        <v>167</v>
      </c>
      <c r="AU399" s="231" t="s">
        <v>83</v>
      </c>
      <c r="AY399" s="18" t="s">
        <v>165</v>
      </c>
      <c r="BE399" s="232">
        <f>IF(N399="základní",J399,0)</f>
        <v>0</v>
      </c>
      <c r="BF399" s="232">
        <f>IF(N399="snížená",J399,0)</f>
        <v>0</v>
      </c>
      <c r="BG399" s="232">
        <f>IF(N399="zákl. přenesená",J399,0)</f>
        <v>0</v>
      </c>
      <c r="BH399" s="232">
        <f>IF(N399="sníž. přenesená",J399,0)</f>
        <v>0</v>
      </c>
      <c r="BI399" s="232">
        <f>IF(N399="nulová",J399,0)</f>
        <v>0</v>
      </c>
      <c r="BJ399" s="18" t="s">
        <v>83</v>
      </c>
      <c r="BK399" s="232">
        <f>ROUND(I399*H399,2)</f>
        <v>0</v>
      </c>
      <c r="BL399" s="18" t="s">
        <v>172</v>
      </c>
      <c r="BM399" s="231" t="s">
        <v>2098</v>
      </c>
    </row>
    <row r="400" s="1" customFormat="1">
      <c r="B400" s="39"/>
      <c r="C400" s="40"/>
      <c r="D400" s="233" t="s">
        <v>174</v>
      </c>
      <c r="E400" s="40"/>
      <c r="F400" s="234" t="s">
        <v>1842</v>
      </c>
      <c r="G400" s="40"/>
      <c r="H400" s="40"/>
      <c r="I400" s="146"/>
      <c r="J400" s="40"/>
      <c r="K400" s="40"/>
      <c r="L400" s="44"/>
      <c r="M400" s="235"/>
      <c r="N400" s="84"/>
      <c r="O400" s="84"/>
      <c r="P400" s="84"/>
      <c r="Q400" s="84"/>
      <c r="R400" s="84"/>
      <c r="S400" s="84"/>
      <c r="T400" s="85"/>
      <c r="AT400" s="18" t="s">
        <v>174</v>
      </c>
      <c r="AU400" s="18" t="s">
        <v>83</v>
      </c>
    </row>
    <row r="401" s="13" customFormat="1">
      <c r="B401" s="246"/>
      <c r="C401" s="247"/>
      <c r="D401" s="233" t="s">
        <v>176</v>
      </c>
      <c r="E401" s="248" t="s">
        <v>19</v>
      </c>
      <c r="F401" s="249" t="s">
        <v>2099</v>
      </c>
      <c r="G401" s="247"/>
      <c r="H401" s="250">
        <v>294.35000000000002</v>
      </c>
      <c r="I401" s="251"/>
      <c r="J401" s="247"/>
      <c r="K401" s="247"/>
      <c r="L401" s="252"/>
      <c r="M401" s="253"/>
      <c r="N401" s="254"/>
      <c r="O401" s="254"/>
      <c r="P401" s="254"/>
      <c r="Q401" s="254"/>
      <c r="R401" s="254"/>
      <c r="S401" s="254"/>
      <c r="T401" s="255"/>
      <c r="AT401" s="256" t="s">
        <v>176</v>
      </c>
      <c r="AU401" s="256" t="s">
        <v>83</v>
      </c>
      <c r="AV401" s="13" t="s">
        <v>85</v>
      </c>
      <c r="AW401" s="13" t="s">
        <v>37</v>
      </c>
      <c r="AX401" s="13" t="s">
        <v>76</v>
      </c>
      <c r="AY401" s="256" t="s">
        <v>165</v>
      </c>
    </row>
    <row r="402" s="14" customFormat="1">
      <c r="B402" s="257"/>
      <c r="C402" s="258"/>
      <c r="D402" s="233" t="s">
        <v>176</v>
      </c>
      <c r="E402" s="259" t="s">
        <v>19</v>
      </c>
      <c r="F402" s="260" t="s">
        <v>181</v>
      </c>
      <c r="G402" s="258"/>
      <c r="H402" s="261">
        <v>294.35000000000002</v>
      </c>
      <c r="I402" s="262"/>
      <c r="J402" s="258"/>
      <c r="K402" s="258"/>
      <c r="L402" s="263"/>
      <c r="M402" s="264"/>
      <c r="N402" s="265"/>
      <c r="O402" s="265"/>
      <c r="P402" s="265"/>
      <c r="Q402" s="265"/>
      <c r="R402" s="265"/>
      <c r="S402" s="265"/>
      <c r="T402" s="266"/>
      <c r="AT402" s="267" t="s">
        <v>176</v>
      </c>
      <c r="AU402" s="267" t="s">
        <v>83</v>
      </c>
      <c r="AV402" s="14" t="s">
        <v>172</v>
      </c>
      <c r="AW402" s="14" t="s">
        <v>37</v>
      </c>
      <c r="AX402" s="14" t="s">
        <v>83</v>
      </c>
      <c r="AY402" s="267" t="s">
        <v>165</v>
      </c>
    </row>
    <row r="403" s="1" customFormat="1" ht="16.5" customHeight="1">
      <c r="B403" s="39"/>
      <c r="C403" s="220" t="s">
        <v>1840</v>
      </c>
      <c r="D403" s="220" t="s">
        <v>167</v>
      </c>
      <c r="E403" s="221" t="s">
        <v>1846</v>
      </c>
      <c r="F403" s="222" t="s">
        <v>1847</v>
      </c>
      <c r="G403" s="223" t="s">
        <v>170</v>
      </c>
      <c r="H403" s="224">
        <v>64.049999999999997</v>
      </c>
      <c r="I403" s="225"/>
      <c r="J403" s="226">
        <f>ROUND(I403*H403,2)</f>
        <v>0</v>
      </c>
      <c r="K403" s="222" t="s">
        <v>367</v>
      </c>
      <c r="L403" s="44"/>
      <c r="M403" s="227" t="s">
        <v>19</v>
      </c>
      <c r="N403" s="228" t="s">
        <v>47</v>
      </c>
      <c r="O403" s="84"/>
      <c r="P403" s="229">
        <f>O403*H403</f>
        <v>0</v>
      </c>
      <c r="Q403" s="229">
        <v>0</v>
      </c>
      <c r="R403" s="229">
        <f>Q403*H403</f>
        <v>0</v>
      </c>
      <c r="S403" s="229">
        <v>0</v>
      </c>
      <c r="T403" s="230">
        <f>S403*H403</f>
        <v>0</v>
      </c>
      <c r="AR403" s="231" t="s">
        <v>172</v>
      </c>
      <c r="AT403" s="231" t="s">
        <v>167</v>
      </c>
      <c r="AU403" s="231" t="s">
        <v>83</v>
      </c>
      <c r="AY403" s="18" t="s">
        <v>165</v>
      </c>
      <c r="BE403" s="232">
        <f>IF(N403="základní",J403,0)</f>
        <v>0</v>
      </c>
      <c r="BF403" s="232">
        <f>IF(N403="snížená",J403,0)</f>
        <v>0</v>
      </c>
      <c r="BG403" s="232">
        <f>IF(N403="zákl. přenesená",J403,0)</f>
        <v>0</v>
      </c>
      <c r="BH403" s="232">
        <f>IF(N403="sníž. přenesená",J403,0)</f>
        <v>0</v>
      </c>
      <c r="BI403" s="232">
        <f>IF(N403="nulová",J403,0)</f>
        <v>0</v>
      </c>
      <c r="BJ403" s="18" t="s">
        <v>83</v>
      </c>
      <c r="BK403" s="232">
        <f>ROUND(I403*H403,2)</f>
        <v>0</v>
      </c>
      <c r="BL403" s="18" t="s">
        <v>172</v>
      </c>
      <c r="BM403" s="231" t="s">
        <v>2100</v>
      </c>
    </row>
    <row r="404" s="1" customFormat="1">
      <c r="B404" s="39"/>
      <c r="C404" s="40"/>
      <c r="D404" s="233" t="s">
        <v>174</v>
      </c>
      <c r="E404" s="40"/>
      <c r="F404" s="234" t="s">
        <v>1847</v>
      </c>
      <c r="G404" s="40"/>
      <c r="H404" s="40"/>
      <c r="I404" s="146"/>
      <c r="J404" s="40"/>
      <c r="K404" s="40"/>
      <c r="L404" s="44"/>
      <c r="M404" s="235"/>
      <c r="N404" s="84"/>
      <c r="O404" s="84"/>
      <c r="P404" s="84"/>
      <c r="Q404" s="84"/>
      <c r="R404" s="84"/>
      <c r="S404" s="84"/>
      <c r="T404" s="85"/>
      <c r="AT404" s="18" t="s">
        <v>174</v>
      </c>
      <c r="AU404" s="18" t="s">
        <v>83</v>
      </c>
    </row>
    <row r="405" s="1" customFormat="1" ht="16.5" customHeight="1">
      <c r="B405" s="39"/>
      <c r="C405" s="220" t="s">
        <v>1845</v>
      </c>
      <c r="D405" s="220" t="s">
        <v>167</v>
      </c>
      <c r="E405" s="221" t="s">
        <v>1850</v>
      </c>
      <c r="F405" s="222" t="s">
        <v>1851</v>
      </c>
      <c r="G405" s="223" t="s">
        <v>170</v>
      </c>
      <c r="H405" s="224">
        <v>64.049999999999997</v>
      </c>
      <c r="I405" s="225"/>
      <c r="J405" s="226">
        <f>ROUND(I405*H405,2)</f>
        <v>0</v>
      </c>
      <c r="K405" s="222" t="s">
        <v>367</v>
      </c>
      <c r="L405" s="44"/>
      <c r="M405" s="227" t="s">
        <v>19</v>
      </c>
      <c r="N405" s="228" t="s">
        <v>47</v>
      </c>
      <c r="O405" s="84"/>
      <c r="P405" s="229">
        <f>O405*H405</f>
        <v>0</v>
      </c>
      <c r="Q405" s="229">
        <v>0</v>
      </c>
      <c r="R405" s="229">
        <f>Q405*H405</f>
        <v>0</v>
      </c>
      <c r="S405" s="229">
        <v>0</v>
      </c>
      <c r="T405" s="230">
        <f>S405*H405</f>
        <v>0</v>
      </c>
      <c r="AR405" s="231" t="s">
        <v>172</v>
      </c>
      <c r="AT405" s="231" t="s">
        <v>167</v>
      </c>
      <c r="AU405" s="231" t="s">
        <v>83</v>
      </c>
      <c r="AY405" s="18" t="s">
        <v>165</v>
      </c>
      <c r="BE405" s="232">
        <f>IF(N405="základní",J405,0)</f>
        <v>0</v>
      </c>
      <c r="BF405" s="232">
        <f>IF(N405="snížená",J405,0)</f>
        <v>0</v>
      </c>
      <c r="BG405" s="232">
        <f>IF(N405="zákl. přenesená",J405,0)</f>
        <v>0</v>
      </c>
      <c r="BH405" s="232">
        <f>IF(N405="sníž. přenesená",J405,0)</f>
        <v>0</v>
      </c>
      <c r="BI405" s="232">
        <f>IF(N405="nulová",J405,0)</f>
        <v>0</v>
      </c>
      <c r="BJ405" s="18" t="s">
        <v>83</v>
      </c>
      <c r="BK405" s="232">
        <f>ROUND(I405*H405,2)</f>
        <v>0</v>
      </c>
      <c r="BL405" s="18" t="s">
        <v>172</v>
      </c>
      <c r="BM405" s="231" t="s">
        <v>2101</v>
      </c>
    </row>
    <row r="406" s="1" customFormat="1">
      <c r="B406" s="39"/>
      <c r="C406" s="40"/>
      <c r="D406" s="233" t="s">
        <v>174</v>
      </c>
      <c r="E406" s="40"/>
      <c r="F406" s="234" t="s">
        <v>1851</v>
      </c>
      <c r="G406" s="40"/>
      <c r="H406" s="40"/>
      <c r="I406" s="146"/>
      <c r="J406" s="40"/>
      <c r="K406" s="40"/>
      <c r="L406" s="44"/>
      <c r="M406" s="235"/>
      <c r="N406" s="84"/>
      <c r="O406" s="84"/>
      <c r="P406" s="84"/>
      <c r="Q406" s="84"/>
      <c r="R406" s="84"/>
      <c r="S406" s="84"/>
      <c r="T406" s="85"/>
      <c r="AT406" s="18" t="s">
        <v>174</v>
      </c>
      <c r="AU406" s="18" t="s">
        <v>83</v>
      </c>
    </row>
    <row r="407" s="1" customFormat="1" ht="16.5" customHeight="1">
      <c r="B407" s="39"/>
      <c r="C407" s="220" t="s">
        <v>1849</v>
      </c>
      <c r="D407" s="220" t="s">
        <v>167</v>
      </c>
      <c r="E407" s="221" t="s">
        <v>1854</v>
      </c>
      <c r="F407" s="222" t="s">
        <v>1855</v>
      </c>
      <c r="G407" s="223" t="s">
        <v>170</v>
      </c>
      <c r="H407" s="224">
        <v>64.049999999999997</v>
      </c>
      <c r="I407" s="225"/>
      <c r="J407" s="226">
        <f>ROUND(I407*H407,2)</f>
        <v>0</v>
      </c>
      <c r="K407" s="222" t="s">
        <v>367</v>
      </c>
      <c r="L407" s="44"/>
      <c r="M407" s="227" t="s">
        <v>19</v>
      </c>
      <c r="N407" s="228" t="s">
        <v>47</v>
      </c>
      <c r="O407" s="84"/>
      <c r="P407" s="229">
        <f>O407*H407</f>
        <v>0</v>
      </c>
      <c r="Q407" s="229">
        <v>0</v>
      </c>
      <c r="R407" s="229">
        <f>Q407*H407</f>
        <v>0</v>
      </c>
      <c r="S407" s="229">
        <v>0</v>
      </c>
      <c r="T407" s="230">
        <f>S407*H407</f>
        <v>0</v>
      </c>
      <c r="AR407" s="231" t="s">
        <v>172</v>
      </c>
      <c r="AT407" s="231" t="s">
        <v>167</v>
      </c>
      <c r="AU407" s="231" t="s">
        <v>83</v>
      </c>
      <c r="AY407" s="18" t="s">
        <v>165</v>
      </c>
      <c r="BE407" s="232">
        <f>IF(N407="základní",J407,0)</f>
        <v>0</v>
      </c>
      <c r="BF407" s="232">
        <f>IF(N407="snížená",J407,0)</f>
        <v>0</v>
      </c>
      <c r="BG407" s="232">
        <f>IF(N407="zákl. přenesená",J407,0)</f>
        <v>0</v>
      </c>
      <c r="BH407" s="232">
        <f>IF(N407="sníž. přenesená",J407,0)</f>
        <v>0</v>
      </c>
      <c r="BI407" s="232">
        <f>IF(N407="nulová",J407,0)</f>
        <v>0</v>
      </c>
      <c r="BJ407" s="18" t="s">
        <v>83</v>
      </c>
      <c r="BK407" s="232">
        <f>ROUND(I407*H407,2)</f>
        <v>0</v>
      </c>
      <c r="BL407" s="18" t="s">
        <v>172</v>
      </c>
      <c r="BM407" s="231" t="s">
        <v>2102</v>
      </c>
    </row>
    <row r="408" s="1" customFormat="1">
      <c r="B408" s="39"/>
      <c r="C408" s="40"/>
      <c r="D408" s="233" t="s">
        <v>174</v>
      </c>
      <c r="E408" s="40"/>
      <c r="F408" s="234" t="s">
        <v>1855</v>
      </c>
      <c r="G408" s="40"/>
      <c r="H408" s="40"/>
      <c r="I408" s="146"/>
      <c r="J408" s="40"/>
      <c r="K408" s="40"/>
      <c r="L408" s="44"/>
      <c r="M408" s="235"/>
      <c r="N408" s="84"/>
      <c r="O408" s="84"/>
      <c r="P408" s="84"/>
      <c r="Q408" s="84"/>
      <c r="R408" s="84"/>
      <c r="S408" s="84"/>
      <c r="T408" s="85"/>
      <c r="AT408" s="18" t="s">
        <v>174</v>
      </c>
      <c r="AU408" s="18" t="s">
        <v>83</v>
      </c>
    </row>
    <row r="409" s="1" customFormat="1" ht="16.5" customHeight="1">
      <c r="B409" s="39"/>
      <c r="C409" s="220" t="s">
        <v>1853</v>
      </c>
      <c r="D409" s="220" t="s">
        <v>167</v>
      </c>
      <c r="E409" s="221" t="s">
        <v>1858</v>
      </c>
      <c r="F409" s="222" t="s">
        <v>1859</v>
      </c>
      <c r="G409" s="223" t="s">
        <v>197</v>
      </c>
      <c r="H409" s="224">
        <v>6</v>
      </c>
      <c r="I409" s="225"/>
      <c r="J409" s="226">
        <f>ROUND(I409*H409,2)</f>
        <v>0</v>
      </c>
      <c r="K409" s="222" t="s">
        <v>367</v>
      </c>
      <c r="L409" s="44"/>
      <c r="M409" s="227" t="s">
        <v>19</v>
      </c>
      <c r="N409" s="228" t="s">
        <v>47</v>
      </c>
      <c r="O409" s="84"/>
      <c r="P409" s="229">
        <f>O409*H409</f>
        <v>0</v>
      </c>
      <c r="Q409" s="229">
        <v>0</v>
      </c>
      <c r="R409" s="229">
        <f>Q409*H409</f>
        <v>0</v>
      </c>
      <c r="S409" s="229">
        <v>0</v>
      </c>
      <c r="T409" s="230">
        <f>S409*H409</f>
        <v>0</v>
      </c>
      <c r="AR409" s="231" t="s">
        <v>172</v>
      </c>
      <c r="AT409" s="231" t="s">
        <v>167</v>
      </c>
      <c r="AU409" s="231" t="s">
        <v>83</v>
      </c>
      <c r="AY409" s="18" t="s">
        <v>165</v>
      </c>
      <c r="BE409" s="232">
        <f>IF(N409="základní",J409,0)</f>
        <v>0</v>
      </c>
      <c r="BF409" s="232">
        <f>IF(N409="snížená",J409,0)</f>
        <v>0</v>
      </c>
      <c r="BG409" s="232">
        <f>IF(N409="zákl. přenesená",J409,0)</f>
        <v>0</v>
      </c>
      <c r="BH409" s="232">
        <f>IF(N409="sníž. přenesená",J409,0)</f>
        <v>0</v>
      </c>
      <c r="BI409" s="232">
        <f>IF(N409="nulová",J409,0)</f>
        <v>0</v>
      </c>
      <c r="BJ409" s="18" t="s">
        <v>83</v>
      </c>
      <c r="BK409" s="232">
        <f>ROUND(I409*H409,2)</f>
        <v>0</v>
      </c>
      <c r="BL409" s="18" t="s">
        <v>172</v>
      </c>
      <c r="BM409" s="231" t="s">
        <v>2103</v>
      </c>
    </row>
    <row r="410" s="1" customFormat="1">
      <c r="B410" s="39"/>
      <c r="C410" s="40"/>
      <c r="D410" s="233" t="s">
        <v>174</v>
      </c>
      <c r="E410" s="40"/>
      <c r="F410" s="234" t="s">
        <v>1859</v>
      </c>
      <c r="G410" s="40"/>
      <c r="H410" s="40"/>
      <c r="I410" s="146"/>
      <c r="J410" s="40"/>
      <c r="K410" s="40"/>
      <c r="L410" s="44"/>
      <c r="M410" s="235"/>
      <c r="N410" s="84"/>
      <c r="O410" s="84"/>
      <c r="P410" s="84"/>
      <c r="Q410" s="84"/>
      <c r="R410" s="84"/>
      <c r="S410" s="84"/>
      <c r="T410" s="85"/>
      <c r="AT410" s="18" t="s">
        <v>174</v>
      </c>
      <c r="AU410" s="18" t="s">
        <v>83</v>
      </c>
    </row>
    <row r="411" s="13" customFormat="1">
      <c r="B411" s="246"/>
      <c r="C411" s="247"/>
      <c r="D411" s="233" t="s">
        <v>176</v>
      </c>
      <c r="E411" s="248" t="s">
        <v>19</v>
      </c>
      <c r="F411" s="249" t="s">
        <v>2070</v>
      </c>
      <c r="G411" s="247"/>
      <c r="H411" s="250">
        <v>6</v>
      </c>
      <c r="I411" s="251"/>
      <c r="J411" s="247"/>
      <c r="K411" s="247"/>
      <c r="L411" s="252"/>
      <c r="M411" s="253"/>
      <c r="N411" s="254"/>
      <c r="O411" s="254"/>
      <c r="P411" s="254"/>
      <c r="Q411" s="254"/>
      <c r="R411" s="254"/>
      <c r="S411" s="254"/>
      <c r="T411" s="255"/>
      <c r="AT411" s="256" t="s">
        <v>176</v>
      </c>
      <c r="AU411" s="256" t="s">
        <v>83</v>
      </c>
      <c r="AV411" s="13" t="s">
        <v>85</v>
      </c>
      <c r="AW411" s="13" t="s">
        <v>37</v>
      </c>
      <c r="AX411" s="13" t="s">
        <v>76</v>
      </c>
      <c r="AY411" s="256" t="s">
        <v>165</v>
      </c>
    </row>
    <row r="412" s="14" customFormat="1">
      <c r="B412" s="257"/>
      <c r="C412" s="258"/>
      <c r="D412" s="233" t="s">
        <v>176</v>
      </c>
      <c r="E412" s="259" t="s">
        <v>19</v>
      </c>
      <c r="F412" s="260" t="s">
        <v>181</v>
      </c>
      <c r="G412" s="258"/>
      <c r="H412" s="261">
        <v>6</v>
      </c>
      <c r="I412" s="262"/>
      <c r="J412" s="258"/>
      <c r="K412" s="258"/>
      <c r="L412" s="263"/>
      <c r="M412" s="264"/>
      <c r="N412" s="265"/>
      <c r="O412" s="265"/>
      <c r="P412" s="265"/>
      <c r="Q412" s="265"/>
      <c r="R412" s="265"/>
      <c r="S412" s="265"/>
      <c r="T412" s="266"/>
      <c r="AT412" s="267" t="s">
        <v>176</v>
      </c>
      <c r="AU412" s="267" t="s">
        <v>83</v>
      </c>
      <c r="AV412" s="14" t="s">
        <v>172</v>
      </c>
      <c r="AW412" s="14" t="s">
        <v>37</v>
      </c>
      <c r="AX412" s="14" t="s">
        <v>83</v>
      </c>
      <c r="AY412" s="267" t="s">
        <v>165</v>
      </c>
    </row>
    <row r="413" s="1" customFormat="1" ht="16.5" customHeight="1">
      <c r="B413" s="39"/>
      <c r="C413" s="220" t="s">
        <v>1857</v>
      </c>
      <c r="D413" s="220" t="s">
        <v>167</v>
      </c>
      <c r="E413" s="221" t="s">
        <v>1862</v>
      </c>
      <c r="F413" s="222" t="s">
        <v>1863</v>
      </c>
      <c r="G413" s="223" t="s">
        <v>219</v>
      </c>
      <c r="H413" s="224">
        <v>43.75</v>
      </c>
      <c r="I413" s="225"/>
      <c r="J413" s="226">
        <f>ROUND(I413*H413,2)</f>
        <v>0</v>
      </c>
      <c r="K413" s="222" t="s">
        <v>367</v>
      </c>
      <c r="L413" s="44"/>
      <c r="M413" s="227" t="s">
        <v>19</v>
      </c>
      <c r="N413" s="228" t="s">
        <v>47</v>
      </c>
      <c r="O413" s="84"/>
      <c r="P413" s="229">
        <f>O413*H413</f>
        <v>0</v>
      </c>
      <c r="Q413" s="229">
        <v>0</v>
      </c>
      <c r="R413" s="229">
        <f>Q413*H413</f>
        <v>0</v>
      </c>
      <c r="S413" s="229">
        <v>0</v>
      </c>
      <c r="T413" s="230">
        <f>S413*H413</f>
        <v>0</v>
      </c>
      <c r="AR413" s="231" t="s">
        <v>172</v>
      </c>
      <c r="AT413" s="231" t="s">
        <v>167</v>
      </c>
      <c r="AU413" s="231" t="s">
        <v>83</v>
      </c>
      <c r="AY413" s="18" t="s">
        <v>165</v>
      </c>
      <c r="BE413" s="232">
        <f>IF(N413="základní",J413,0)</f>
        <v>0</v>
      </c>
      <c r="BF413" s="232">
        <f>IF(N413="snížená",J413,0)</f>
        <v>0</v>
      </c>
      <c r="BG413" s="232">
        <f>IF(N413="zákl. přenesená",J413,0)</f>
        <v>0</v>
      </c>
      <c r="BH413" s="232">
        <f>IF(N413="sníž. přenesená",J413,0)</f>
        <v>0</v>
      </c>
      <c r="BI413" s="232">
        <f>IF(N413="nulová",J413,0)</f>
        <v>0</v>
      </c>
      <c r="BJ413" s="18" t="s">
        <v>83</v>
      </c>
      <c r="BK413" s="232">
        <f>ROUND(I413*H413,2)</f>
        <v>0</v>
      </c>
      <c r="BL413" s="18" t="s">
        <v>172</v>
      </c>
      <c r="BM413" s="231" t="s">
        <v>2104</v>
      </c>
    </row>
    <row r="414" s="1" customFormat="1">
      <c r="B414" s="39"/>
      <c r="C414" s="40"/>
      <c r="D414" s="233" t="s">
        <v>174</v>
      </c>
      <c r="E414" s="40"/>
      <c r="F414" s="234" t="s">
        <v>1863</v>
      </c>
      <c r="G414" s="40"/>
      <c r="H414" s="40"/>
      <c r="I414" s="146"/>
      <c r="J414" s="40"/>
      <c r="K414" s="40"/>
      <c r="L414" s="44"/>
      <c r="M414" s="235"/>
      <c r="N414" s="84"/>
      <c r="O414" s="84"/>
      <c r="P414" s="84"/>
      <c r="Q414" s="84"/>
      <c r="R414" s="84"/>
      <c r="S414" s="84"/>
      <c r="T414" s="85"/>
      <c r="AT414" s="18" t="s">
        <v>174</v>
      </c>
      <c r="AU414" s="18" t="s">
        <v>83</v>
      </c>
    </row>
    <row r="415" s="1" customFormat="1" ht="16.5" customHeight="1">
      <c r="B415" s="39"/>
      <c r="C415" s="220" t="s">
        <v>1861</v>
      </c>
      <c r="D415" s="220" t="s">
        <v>167</v>
      </c>
      <c r="E415" s="221" t="s">
        <v>1866</v>
      </c>
      <c r="F415" s="222" t="s">
        <v>1867</v>
      </c>
      <c r="G415" s="223" t="s">
        <v>170</v>
      </c>
      <c r="H415" s="224">
        <v>41.399999999999999</v>
      </c>
      <c r="I415" s="225"/>
      <c r="J415" s="226">
        <f>ROUND(I415*H415,2)</f>
        <v>0</v>
      </c>
      <c r="K415" s="222" t="s">
        <v>367</v>
      </c>
      <c r="L415" s="44"/>
      <c r="M415" s="227" t="s">
        <v>19</v>
      </c>
      <c r="N415" s="228" t="s">
        <v>47</v>
      </c>
      <c r="O415" s="84"/>
      <c r="P415" s="229">
        <f>O415*H415</f>
        <v>0</v>
      </c>
      <c r="Q415" s="229">
        <v>0</v>
      </c>
      <c r="R415" s="229">
        <f>Q415*H415</f>
        <v>0</v>
      </c>
      <c r="S415" s="229">
        <v>0</v>
      </c>
      <c r="T415" s="230">
        <f>S415*H415</f>
        <v>0</v>
      </c>
      <c r="AR415" s="231" t="s">
        <v>172</v>
      </c>
      <c r="AT415" s="231" t="s">
        <v>167</v>
      </c>
      <c r="AU415" s="231" t="s">
        <v>83</v>
      </c>
      <c r="AY415" s="18" t="s">
        <v>165</v>
      </c>
      <c r="BE415" s="232">
        <f>IF(N415="základní",J415,0)</f>
        <v>0</v>
      </c>
      <c r="BF415" s="232">
        <f>IF(N415="snížená",J415,0)</f>
        <v>0</v>
      </c>
      <c r="BG415" s="232">
        <f>IF(N415="zákl. přenesená",J415,0)</f>
        <v>0</v>
      </c>
      <c r="BH415" s="232">
        <f>IF(N415="sníž. přenesená",J415,0)</f>
        <v>0</v>
      </c>
      <c r="BI415" s="232">
        <f>IF(N415="nulová",J415,0)</f>
        <v>0</v>
      </c>
      <c r="BJ415" s="18" t="s">
        <v>83</v>
      </c>
      <c r="BK415" s="232">
        <f>ROUND(I415*H415,2)</f>
        <v>0</v>
      </c>
      <c r="BL415" s="18" t="s">
        <v>172</v>
      </c>
      <c r="BM415" s="231" t="s">
        <v>2105</v>
      </c>
    </row>
    <row r="416" s="1" customFormat="1">
      <c r="B416" s="39"/>
      <c r="C416" s="40"/>
      <c r="D416" s="233" t="s">
        <v>174</v>
      </c>
      <c r="E416" s="40"/>
      <c r="F416" s="234" t="s">
        <v>1867</v>
      </c>
      <c r="G416" s="40"/>
      <c r="H416" s="40"/>
      <c r="I416" s="146"/>
      <c r="J416" s="40"/>
      <c r="K416" s="40"/>
      <c r="L416" s="44"/>
      <c r="M416" s="235"/>
      <c r="N416" s="84"/>
      <c r="O416" s="84"/>
      <c r="P416" s="84"/>
      <c r="Q416" s="84"/>
      <c r="R416" s="84"/>
      <c r="S416" s="84"/>
      <c r="T416" s="85"/>
      <c r="AT416" s="18" t="s">
        <v>174</v>
      </c>
      <c r="AU416" s="18" t="s">
        <v>83</v>
      </c>
    </row>
    <row r="417" s="1" customFormat="1" ht="16.5" customHeight="1">
      <c r="B417" s="39"/>
      <c r="C417" s="220" t="s">
        <v>1865</v>
      </c>
      <c r="D417" s="220" t="s">
        <v>167</v>
      </c>
      <c r="E417" s="221" t="s">
        <v>1870</v>
      </c>
      <c r="F417" s="222" t="s">
        <v>1871</v>
      </c>
      <c r="G417" s="223" t="s">
        <v>170</v>
      </c>
      <c r="H417" s="224">
        <v>4</v>
      </c>
      <c r="I417" s="225"/>
      <c r="J417" s="226">
        <f>ROUND(I417*H417,2)</f>
        <v>0</v>
      </c>
      <c r="K417" s="222" t="s">
        <v>367</v>
      </c>
      <c r="L417" s="44"/>
      <c r="M417" s="227" t="s">
        <v>19</v>
      </c>
      <c r="N417" s="228" t="s">
        <v>47</v>
      </c>
      <c r="O417" s="84"/>
      <c r="P417" s="229">
        <f>O417*H417</f>
        <v>0</v>
      </c>
      <c r="Q417" s="229">
        <v>0</v>
      </c>
      <c r="R417" s="229">
        <f>Q417*H417</f>
        <v>0</v>
      </c>
      <c r="S417" s="229">
        <v>0</v>
      </c>
      <c r="T417" s="230">
        <f>S417*H417</f>
        <v>0</v>
      </c>
      <c r="AR417" s="231" t="s">
        <v>172</v>
      </c>
      <c r="AT417" s="231" t="s">
        <v>167</v>
      </c>
      <c r="AU417" s="231" t="s">
        <v>83</v>
      </c>
      <c r="AY417" s="18" t="s">
        <v>165</v>
      </c>
      <c r="BE417" s="232">
        <f>IF(N417="základní",J417,0)</f>
        <v>0</v>
      </c>
      <c r="BF417" s="232">
        <f>IF(N417="snížená",J417,0)</f>
        <v>0</v>
      </c>
      <c r="BG417" s="232">
        <f>IF(N417="zákl. přenesená",J417,0)</f>
        <v>0</v>
      </c>
      <c r="BH417" s="232">
        <f>IF(N417="sníž. přenesená",J417,0)</f>
        <v>0</v>
      </c>
      <c r="BI417" s="232">
        <f>IF(N417="nulová",J417,0)</f>
        <v>0</v>
      </c>
      <c r="BJ417" s="18" t="s">
        <v>83</v>
      </c>
      <c r="BK417" s="232">
        <f>ROUND(I417*H417,2)</f>
        <v>0</v>
      </c>
      <c r="BL417" s="18" t="s">
        <v>172</v>
      </c>
      <c r="BM417" s="231" t="s">
        <v>2106</v>
      </c>
    </row>
    <row r="418" s="1" customFormat="1">
      <c r="B418" s="39"/>
      <c r="C418" s="40"/>
      <c r="D418" s="233" t="s">
        <v>174</v>
      </c>
      <c r="E418" s="40"/>
      <c r="F418" s="234" t="s">
        <v>1871</v>
      </c>
      <c r="G418" s="40"/>
      <c r="H418" s="40"/>
      <c r="I418" s="146"/>
      <c r="J418" s="40"/>
      <c r="K418" s="40"/>
      <c r="L418" s="44"/>
      <c r="M418" s="235"/>
      <c r="N418" s="84"/>
      <c r="O418" s="84"/>
      <c r="P418" s="84"/>
      <c r="Q418" s="84"/>
      <c r="R418" s="84"/>
      <c r="S418" s="84"/>
      <c r="T418" s="85"/>
      <c r="AT418" s="18" t="s">
        <v>174</v>
      </c>
      <c r="AU418" s="18" t="s">
        <v>83</v>
      </c>
    </row>
    <row r="419" s="1" customFormat="1" ht="16.5" customHeight="1">
      <c r="B419" s="39"/>
      <c r="C419" s="220" t="s">
        <v>1869</v>
      </c>
      <c r="D419" s="220" t="s">
        <v>167</v>
      </c>
      <c r="E419" s="221" t="s">
        <v>1874</v>
      </c>
      <c r="F419" s="222" t="s">
        <v>1875</v>
      </c>
      <c r="G419" s="223" t="s">
        <v>170</v>
      </c>
      <c r="H419" s="224">
        <v>4</v>
      </c>
      <c r="I419" s="225"/>
      <c r="J419" s="226">
        <f>ROUND(I419*H419,2)</f>
        <v>0</v>
      </c>
      <c r="K419" s="222" t="s">
        <v>367</v>
      </c>
      <c r="L419" s="44"/>
      <c r="M419" s="227" t="s">
        <v>19</v>
      </c>
      <c r="N419" s="228" t="s">
        <v>47</v>
      </c>
      <c r="O419" s="84"/>
      <c r="P419" s="229">
        <f>O419*H419</f>
        <v>0</v>
      </c>
      <c r="Q419" s="229">
        <v>0</v>
      </c>
      <c r="R419" s="229">
        <f>Q419*H419</f>
        <v>0</v>
      </c>
      <c r="S419" s="229">
        <v>0</v>
      </c>
      <c r="T419" s="230">
        <f>S419*H419</f>
        <v>0</v>
      </c>
      <c r="AR419" s="231" t="s">
        <v>172</v>
      </c>
      <c r="AT419" s="231" t="s">
        <v>167</v>
      </c>
      <c r="AU419" s="231" t="s">
        <v>83</v>
      </c>
      <c r="AY419" s="18" t="s">
        <v>165</v>
      </c>
      <c r="BE419" s="232">
        <f>IF(N419="základní",J419,0)</f>
        <v>0</v>
      </c>
      <c r="BF419" s="232">
        <f>IF(N419="snížená",J419,0)</f>
        <v>0</v>
      </c>
      <c r="BG419" s="232">
        <f>IF(N419="zákl. přenesená",J419,0)</f>
        <v>0</v>
      </c>
      <c r="BH419" s="232">
        <f>IF(N419="sníž. přenesená",J419,0)</f>
        <v>0</v>
      </c>
      <c r="BI419" s="232">
        <f>IF(N419="nulová",J419,0)</f>
        <v>0</v>
      </c>
      <c r="BJ419" s="18" t="s">
        <v>83</v>
      </c>
      <c r="BK419" s="232">
        <f>ROUND(I419*H419,2)</f>
        <v>0</v>
      </c>
      <c r="BL419" s="18" t="s">
        <v>172</v>
      </c>
      <c r="BM419" s="231" t="s">
        <v>2107</v>
      </c>
    </row>
    <row r="420" s="1" customFormat="1">
      <c r="B420" s="39"/>
      <c r="C420" s="40"/>
      <c r="D420" s="233" t="s">
        <v>174</v>
      </c>
      <c r="E420" s="40"/>
      <c r="F420" s="234" t="s">
        <v>1875</v>
      </c>
      <c r="G420" s="40"/>
      <c r="H420" s="40"/>
      <c r="I420" s="146"/>
      <c r="J420" s="40"/>
      <c r="K420" s="40"/>
      <c r="L420" s="44"/>
      <c r="M420" s="235"/>
      <c r="N420" s="84"/>
      <c r="O420" s="84"/>
      <c r="P420" s="84"/>
      <c r="Q420" s="84"/>
      <c r="R420" s="84"/>
      <c r="S420" s="84"/>
      <c r="T420" s="85"/>
      <c r="AT420" s="18" t="s">
        <v>174</v>
      </c>
      <c r="AU420" s="18" t="s">
        <v>83</v>
      </c>
    </row>
    <row r="421" s="1" customFormat="1" ht="16.5" customHeight="1">
      <c r="B421" s="39"/>
      <c r="C421" s="220" t="s">
        <v>1873</v>
      </c>
      <c r="D421" s="220" t="s">
        <v>167</v>
      </c>
      <c r="E421" s="221" t="s">
        <v>1878</v>
      </c>
      <c r="F421" s="222" t="s">
        <v>1879</v>
      </c>
      <c r="G421" s="223" t="s">
        <v>170</v>
      </c>
      <c r="H421" s="224">
        <v>4</v>
      </c>
      <c r="I421" s="225"/>
      <c r="J421" s="226">
        <f>ROUND(I421*H421,2)</f>
        <v>0</v>
      </c>
      <c r="K421" s="222" t="s">
        <v>367</v>
      </c>
      <c r="L421" s="44"/>
      <c r="M421" s="227" t="s">
        <v>19</v>
      </c>
      <c r="N421" s="228" t="s">
        <v>47</v>
      </c>
      <c r="O421" s="84"/>
      <c r="P421" s="229">
        <f>O421*H421</f>
        <v>0</v>
      </c>
      <c r="Q421" s="229">
        <v>0</v>
      </c>
      <c r="R421" s="229">
        <f>Q421*H421</f>
        <v>0</v>
      </c>
      <c r="S421" s="229">
        <v>0</v>
      </c>
      <c r="T421" s="230">
        <f>S421*H421</f>
        <v>0</v>
      </c>
      <c r="AR421" s="231" t="s">
        <v>172</v>
      </c>
      <c r="AT421" s="231" t="s">
        <v>167</v>
      </c>
      <c r="AU421" s="231" t="s">
        <v>83</v>
      </c>
      <c r="AY421" s="18" t="s">
        <v>165</v>
      </c>
      <c r="BE421" s="232">
        <f>IF(N421="základní",J421,0)</f>
        <v>0</v>
      </c>
      <c r="BF421" s="232">
        <f>IF(N421="snížená",J421,0)</f>
        <v>0</v>
      </c>
      <c r="BG421" s="232">
        <f>IF(N421="zákl. přenesená",J421,0)</f>
        <v>0</v>
      </c>
      <c r="BH421" s="232">
        <f>IF(N421="sníž. přenesená",J421,0)</f>
        <v>0</v>
      </c>
      <c r="BI421" s="232">
        <f>IF(N421="nulová",J421,0)</f>
        <v>0</v>
      </c>
      <c r="BJ421" s="18" t="s">
        <v>83</v>
      </c>
      <c r="BK421" s="232">
        <f>ROUND(I421*H421,2)</f>
        <v>0</v>
      </c>
      <c r="BL421" s="18" t="s">
        <v>172</v>
      </c>
      <c r="BM421" s="231" t="s">
        <v>2108</v>
      </c>
    </row>
    <row r="422" s="1" customFormat="1">
      <c r="B422" s="39"/>
      <c r="C422" s="40"/>
      <c r="D422" s="233" t="s">
        <v>174</v>
      </c>
      <c r="E422" s="40"/>
      <c r="F422" s="234" t="s">
        <v>1879</v>
      </c>
      <c r="G422" s="40"/>
      <c r="H422" s="40"/>
      <c r="I422" s="146"/>
      <c r="J422" s="40"/>
      <c r="K422" s="40"/>
      <c r="L422" s="44"/>
      <c r="M422" s="235"/>
      <c r="N422" s="84"/>
      <c r="O422" s="84"/>
      <c r="P422" s="84"/>
      <c r="Q422" s="84"/>
      <c r="R422" s="84"/>
      <c r="S422" s="84"/>
      <c r="T422" s="85"/>
      <c r="AT422" s="18" t="s">
        <v>174</v>
      </c>
      <c r="AU422" s="18" t="s">
        <v>83</v>
      </c>
    </row>
    <row r="423" s="1" customFormat="1" ht="16.5" customHeight="1">
      <c r="B423" s="39"/>
      <c r="C423" s="220" t="s">
        <v>1877</v>
      </c>
      <c r="D423" s="220" t="s">
        <v>167</v>
      </c>
      <c r="E423" s="221" t="s">
        <v>1882</v>
      </c>
      <c r="F423" s="222" t="s">
        <v>1883</v>
      </c>
      <c r="G423" s="223" t="s">
        <v>170</v>
      </c>
      <c r="H423" s="224">
        <v>7.2000000000000002</v>
      </c>
      <c r="I423" s="225"/>
      <c r="J423" s="226">
        <f>ROUND(I423*H423,2)</f>
        <v>0</v>
      </c>
      <c r="K423" s="222" t="s">
        <v>367</v>
      </c>
      <c r="L423" s="44"/>
      <c r="M423" s="227" t="s">
        <v>19</v>
      </c>
      <c r="N423" s="228" t="s">
        <v>47</v>
      </c>
      <c r="O423" s="84"/>
      <c r="P423" s="229">
        <f>O423*H423</f>
        <v>0</v>
      </c>
      <c r="Q423" s="229">
        <v>0</v>
      </c>
      <c r="R423" s="229">
        <f>Q423*H423</f>
        <v>0</v>
      </c>
      <c r="S423" s="229">
        <v>0</v>
      </c>
      <c r="T423" s="230">
        <f>S423*H423</f>
        <v>0</v>
      </c>
      <c r="AR423" s="231" t="s">
        <v>172</v>
      </c>
      <c r="AT423" s="231" t="s">
        <v>167</v>
      </c>
      <c r="AU423" s="231" t="s">
        <v>83</v>
      </c>
      <c r="AY423" s="18" t="s">
        <v>165</v>
      </c>
      <c r="BE423" s="232">
        <f>IF(N423="základní",J423,0)</f>
        <v>0</v>
      </c>
      <c r="BF423" s="232">
        <f>IF(N423="snížená",J423,0)</f>
        <v>0</v>
      </c>
      <c r="BG423" s="232">
        <f>IF(N423="zákl. přenesená",J423,0)</f>
        <v>0</v>
      </c>
      <c r="BH423" s="232">
        <f>IF(N423="sníž. přenesená",J423,0)</f>
        <v>0</v>
      </c>
      <c r="BI423" s="232">
        <f>IF(N423="nulová",J423,0)</f>
        <v>0</v>
      </c>
      <c r="BJ423" s="18" t="s">
        <v>83</v>
      </c>
      <c r="BK423" s="232">
        <f>ROUND(I423*H423,2)</f>
        <v>0</v>
      </c>
      <c r="BL423" s="18" t="s">
        <v>172</v>
      </c>
      <c r="BM423" s="231" t="s">
        <v>2109</v>
      </c>
    </row>
    <row r="424" s="1" customFormat="1">
      <c r="B424" s="39"/>
      <c r="C424" s="40"/>
      <c r="D424" s="233" t="s">
        <v>174</v>
      </c>
      <c r="E424" s="40"/>
      <c r="F424" s="234" t="s">
        <v>1883</v>
      </c>
      <c r="G424" s="40"/>
      <c r="H424" s="40"/>
      <c r="I424" s="146"/>
      <c r="J424" s="40"/>
      <c r="K424" s="40"/>
      <c r="L424" s="44"/>
      <c r="M424" s="235"/>
      <c r="N424" s="84"/>
      <c r="O424" s="84"/>
      <c r="P424" s="84"/>
      <c r="Q424" s="84"/>
      <c r="R424" s="84"/>
      <c r="S424" s="84"/>
      <c r="T424" s="85"/>
      <c r="AT424" s="18" t="s">
        <v>174</v>
      </c>
      <c r="AU424" s="18" t="s">
        <v>83</v>
      </c>
    </row>
    <row r="425" s="1" customFormat="1" ht="16.5" customHeight="1">
      <c r="B425" s="39"/>
      <c r="C425" s="220" t="s">
        <v>1881</v>
      </c>
      <c r="D425" s="220" t="s">
        <v>167</v>
      </c>
      <c r="E425" s="221" t="s">
        <v>1886</v>
      </c>
      <c r="F425" s="222" t="s">
        <v>1887</v>
      </c>
      <c r="G425" s="223" t="s">
        <v>170</v>
      </c>
      <c r="H425" s="224">
        <v>5.5999999999999996</v>
      </c>
      <c r="I425" s="225"/>
      <c r="J425" s="226">
        <f>ROUND(I425*H425,2)</f>
        <v>0</v>
      </c>
      <c r="K425" s="222" t="s">
        <v>367</v>
      </c>
      <c r="L425" s="44"/>
      <c r="M425" s="227" t="s">
        <v>19</v>
      </c>
      <c r="N425" s="228" t="s">
        <v>47</v>
      </c>
      <c r="O425" s="84"/>
      <c r="P425" s="229">
        <f>O425*H425</f>
        <v>0</v>
      </c>
      <c r="Q425" s="229">
        <v>0</v>
      </c>
      <c r="R425" s="229">
        <f>Q425*H425</f>
        <v>0</v>
      </c>
      <c r="S425" s="229">
        <v>0</v>
      </c>
      <c r="T425" s="230">
        <f>S425*H425</f>
        <v>0</v>
      </c>
      <c r="AR425" s="231" t="s">
        <v>172</v>
      </c>
      <c r="AT425" s="231" t="s">
        <v>167</v>
      </c>
      <c r="AU425" s="231" t="s">
        <v>83</v>
      </c>
      <c r="AY425" s="18" t="s">
        <v>165</v>
      </c>
      <c r="BE425" s="232">
        <f>IF(N425="základní",J425,0)</f>
        <v>0</v>
      </c>
      <c r="BF425" s="232">
        <f>IF(N425="snížená",J425,0)</f>
        <v>0</v>
      </c>
      <c r="BG425" s="232">
        <f>IF(N425="zákl. přenesená",J425,0)</f>
        <v>0</v>
      </c>
      <c r="BH425" s="232">
        <f>IF(N425="sníž. přenesená",J425,0)</f>
        <v>0</v>
      </c>
      <c r="BI425" s="232">
        <f>IF(N425="nulová",J425,0)</f>
        <v>0</v>
      </c>
      <c r="BJ425" s="18" t="s">
        <v>83</v>
      </c>
      <c r="BK425" s="232">
        <f>ROUND(I425*H425,2)</f>
        <v>0</v>
      </c>
      <c r="BL425" s="18" t="s">
        <v>172</v>
      </c>
      <c r="BM425" s="231" t="s">
        <v>2110</v>
      </c>
    </row>
    <row r="426" s="1" customFormat="1">
      <c r="B426" s="39"/>
      <c r="C426" s="40"/>
      <c r="D426" s="233" t="s">
        <v>174</v>
      </c>
      <c r="E426" s="40"/>
      <c r="F426" s="234" t="s">
        <v>1887</v>
      </c>
      <c r="G426" s="40"/>
      <c r="H426" s="40"/>
      <c r="I426" s="146"/>
      <c r="J426" s="40"/>
      <c r="K426" s="40"/>
      <c r="L426" s="44"/>
      <c r="M426" s="235"/>
      <c r="N426" s="84"/>
      <c r="O426" s="84"/>
      <c r="P426" s="84"/>
      <c r="Q426" s="84"/>
      <c r="R426" s="84"/>
      <c r="S426" s="84"/>
      <c r="T426" s="85"/>
      <c r="AT426" s="18" t="s">
        <v>174</v>
      </c>
      <c r="AU426" s="18" t="s">
        <v>83</v>
      </c>
    </row>
    <row r="427" s="1" customFormat="1" ht="16.5" customHeight="1">
      <c r="B427" s="39"/>
      <c r="C427" s="220" t="s">
        <v>1885</v>
      </c>
      <c r="D427" s="220" t="s">
        <v>167</v>
      </c>
      <c r="E427" s="221" t="s">
        <v>1890</v>
      </c>
      <c r="F427" s="222" t="s">
        <v>1891</v>
      </c>
      <c r="G427" s="223" t="s">
        <v>170</v>
      </c>
      <c r="H427" s="224">
        <v>7.2000000000000002</v>
      </c>
      <c r="I427" s="225"/>
      <c r="J427" s="226">
        <f>ROUND(I427*H427,2)</f>
        <v>0</v>
      </c>
      <c r="K427" s="222" t="s">
        <v>367</v>
      </c>
      <c r="L427" s="44"/>
      <c r="M427" s="227" t="s">
        <v>19</v>
      </c>
      <c r="N427" s="228" t="s">
        <v>47</v>
      </c>
      <c r="O427" s="84"/>
      <c r="P427" s="229">
        <f>O427*H427</f>
        <v>0</v>
      </c>
      <c r="Q427" s="229">
        <v>0</v>
      </c>
      <c r="R427" s="229">
        <f>Q427*H427</f>
        <v>0</v>
      </c>
      <c r="S427" s="229">
        <v>0</v>
      </c>
      <c r="T427" s="230">
        <f>S427*H427</f>
        <v>0</v>
      </c>
      <c r="AR427" s="231" t="s">
        <v>172</v>
      </c>
      <c r="AT427" s="231" t="s">
        <v>167</v>
      </c>
      <c r="AU427" s="231" t="s">
        <v>83</v>
      </c>
      <c r="AY427" s="18" t="s">
        <v>165</v>
      </c>
      <c r="BE427" s="232">
        <f>IF(N427="základní",J427,0)</f>
        <v>0</v>
      </c>
      <c r="BF427" s="232">
        <f>IF(N427="snížená",J427,0)</f>
        <v>0</v>
      </c>
      <c r="BG427" s="232">
        <f>IF(N427="zákl. přenesená",J427,0)</f>
        <v>0</v>
      </c>
      <c r="BH427" s="232">
        <f>IF(N427="sníž. přenesená",J427,0)</f>
        <v>0</v>
      </c>
      <c r="BI427" s="232">
        <f>IF(N427="nulová",J427,0)</f>
        <v>0</v>
      </c>
      <c r="BJ427" s="18" t="s">
        <v>83</v>
      </c>
      <c r="BK427" s="232">
        <f>ROUND(I427*H427,2)</f>
        <v>0</v>
      </c>
      <c r="BL427" s="18" t="s">
        <v>172</v>
      </c>
      <c r="BM427" s="231" t="s">
        <v>2111</v>
      </c>
    </row>
    <row r="428" s="1" customFormat="1">
      <c r="B428" s="39"/>
      <c r="C428" s="40"/>
      <c r="D428" s="233" t="s">
        <v>174</v>
      </c>
      <c r="E428" s="40"/>
      <c r="F428" s="234" t="s">
        <v>1891</v>
      </c>
      <c r="G428" s="40"/>
      <c r="H428" s="40"/>
      <c r="I428" s="146"/>
      <c r="J428" s="40"/>
      <c r="K428" s="40"/>
      <c r="L428" s="44"/>
      <c r="M428" s="235"/>
      <c r="N428" s="84"/>
      <c r="O428" s="84"/>
      <c r="P428" s="84"/>
      <c r="Q428" s="84"/>
      <c r="R428" s="84"/>
      <c r="S428" s="84"/>
      <c r="T428" s="85"/>
      <c r="AT428" s="18" t="s">
        <v>174</v>
      </c>
      <c r="AU428" s="18" t="s">
        <v>83</v>
      </c>
    </row>
    <row r="429" s="1" customFormat="1" ht="16.5" customHeight="1">
      <c r="B429" s="39"/>
      <c r="C429" s="220" t="s">
        <v>1889</v>
      </c>
      <c r="D429" s="220" t="s">
        <v>167</v>
      </c>
      <c r="E429" s="221" t="s">
        <v>1894</v>
      </c>
      <c r="F429" s="222" t="s">
        <v>1895</v>
      </c>
      <c r="G429" s="223" t="s">
        <v>197</v>
      </c>
      <c r="H429" s="224">
        <v>6</v>
      </c>
      <c r="I429" s="225"/>
      <c r="J429" s="226">
        <f>ROUND(I429*H429,2)</f>
        <v>0</v>
      </c>
      <c r="K429" s="222" t="s">
        <v>367</v>
      </c>
      <c r="L429" s="44"/>
      <c r="M429" s="227" t="s">
        <v>19</v>
      </c>
      <c r="N429" s="228" t="s">
        <v>47</v>
      </c>
      <c r="O429" s="84"/>
      <c r="P429" s="229">
        <f>O429*H429</f>
        <v>0</v>
      </c>
      <c r="Q429" s="229">
        <v>0</v>
      </c>
      <c r="R429" s="229">
        <f>Q429*H429</f>
        <v>0</v>
      </c>
      <c r="S429" s="229">
        <v>0</v>
      </c>
      <c r="T429" s="230">
        <f>S429*H429</f>
        <v>0</v>
      </c>
      <c r="AR429" s="231" t="s">
        <v>172</v>
      </c>
      <c r="AT429" s="231" t="s">
        <v>167</v>
      </c>
      <c r="AU429" s="231" t="s">
        <v>83</v>
      </c>
      <c r="AY429" s="18" t="s">
        <v>165</v>
      </c>
      <c r="BE429" s="232">
        <f>IF(N429="základní",J429,0)</f>
        <v>0</v>
      </c>
      <c r="BF429" s="232">
        <f>IF(N429="snížená",J429,0)</f>
        <v>0</v>
      </c>
      <c r="BG429" s="232">
        <f>IF(N429="zákl. přenesená",J429,0)</f>
        <v>0</v>
      </c>
      <c r="BH429" s="232">
        <f>IF(N429="sníž. přenesená",J429,0)</f>
        <v>0</v>
      </c>
      <c r="BI429" s="232">
        <f>IF(N429="nulová",J429,0)</f>
        <v>0</v>
      </c>
      <c r="BJ429" s="18" t="s">
        <v>83</v>
      </c>
      <c r="BK429" s="232">
        <f>ROUND(I429*H429,2)</f>
        <v>0</v>
      </c>
      <c r="BL429" s="18" t="s">
        <v>172</v>
      </c>
      <c r="BM429" s="231" t="s">
        <v>2112</v>
      </c>
    </row>
    <row r="430" s="1" customFormat="1">
      <c r="B430" s="39"/>
      <c r="C430" s="40"/>
      <c r="D430" s="233" t="s">
        <v>174</v>
      </c>
      <c r="E430" s="40"/>
      <c r="F430" s="234" t="s">
        <v>1895</v>
      </c>
      <c r="G430" s="40"/>
      <c r="H430" s="40"/>
      <c r="I430" s="146"/>
      <c r="J430" s="40"/>
      <c r="K430" s="40"/>
      <c r="L430" s="44"/>
      <c r="M430" s="235"/>
      <c r="N430" s="84"/>
      <c r="O430" s="84"/>
      <c r="P430" s="84"/>
      <c r="Q430" s="84"/>
      <c r="R430" s="84"/>
      <c r="S430" s="84"/>
      <c r="T430" s="85"/>
      <c r="AT430" s="18" t="s">
        <v>174</v>
      </c>
      <c r="AU430" s="18" t="s">
        <v>83</v>
      </c>
    </row>
    <row r="431" s="13" customFormat="1">
      <c r="B431" s="246"/>
      <c r="C431" s="247"/>
      <c r="D431" s="233" t="s">
        <v>176</v>
      </c>
      <c r="E431" s="248" t="s">
        <v>19</v>
      </c>
      <c r="F431" s="249" t="s">
        <v>2070</v>
      </c>
      <c r="G431" s="247"/>
      <c r="H431" s="250">
        <v>6</v>
      </c>
      <c r="I431" s="251"/>
      <c r="J431" s="247"/>
      <c r="K431" s="247"/>
      <c r="L431" s="252"/>
      <c r="M431" s="253"/>
      <c r="N431" s="254"/>
      <c r="O431" s="254"/>
      <c r="P431" s="254"/>
      <c r="Q431" s="254"/>
      <c r="R431" s="254"/>
      <c r="S431" s="254"/>
      <c r="T431" s="255"/>
      <c r="AT431" s="256" t="s">
        <v>176</v>
      </c>
      <c r="AU431" s="256" t="s">
        <v>83</v>
      </c>
      <c r="AV431" s="13" t="s">
        <v>85</v>
      </c>
      <c r="AW431" s="13" t="s">
        <v>37</v>
      </c>
      <c r="AX431" s="13" t="s">
        <v>76</v>
      </c>
      <c r="AY431" s="256" t="s">
        <v>165</v>
      </c>
    </row>
    <row r="432" s="14" customFormat="1">
      <c r="B432" s="257"/>
      <c r="C432" s="258"/>
      <c r="D432" s="233" t="s">
        <v>176</v>
      </c>
      <c r="E432" s="259" t="s">
        <v>19</v>
      </c>
      <c r="F432" s="260" t="s">
        <v>181</v>
      </c>
      <c r="G432" s="258"/>
      <c r="H432" s="261">
        <v>6</v>
      </c>
      <c r="I432" s="262"/>
      <c r="J432" s="258"/>
      <c r="K432" s="258"/>
      <c r="L432" s="263"/>
      <c r="M432" s="264"/>
      <c r="N432" s="265"/>
      <c r="O432" s="265"/>
      <c r="P432" s="265"/>
      <c r="Q432" s="265"/>
      <c r="R432" s="265"/>
      <c r="S432" s="265"/>
      <c r="T432" s="266"/>
      <c r="AT432" s="267" t="s">
        <v>176</v>
      </c>
      <c r="AU432" s="267" t="s">
        <v>83</v>
      </c>
      <c r="AV432" s="14" t="s">
        <v>172</v>
      </c>
      <c r="AW432" s="14" t="s">
        <v>37</v>
      </c>
      <c r="AX432" s="14" t="s">
        <v>83</v>
      </c>
      <c r="AY432" s="267" t="s">
        <v>165</v>
      </c>
    </row>
    <row r="433" s="1" customFormat="1" ht="16.5" customHeight="1">
      <c r="B433" s="39"/>
      <c r="C433" s="220" t="s">
        <v>1893</v>
      </c>
      <c r="D433" s="220" t="s">
        <v>167</v>
      </c>
      <c r="E433" s="221" t="s">
        <v>1898</v>
      </c>
      <c r="F433" s="222" t="s">
        <v>1899</v>
      </c>
      <c r="G433" s="223" t="s">
        <v>197</v>
      </c>
      <c r="H433" s="224">
        <v>6</v>
      </c>
      <c r="I433" s="225"/>
      <c r="J433" s="226">
        <f>ROUND(I433*H433,2)</f>
        <v>0</v>
      </c>
      <c r="K433" s="222" t="s">
        <v>367</v>
      </c>
      <c r="L433" s="44"/>
      <c r="M433" s="227" t="s">
        <v>19</v>
      </c>
      <c r="N433" s="228" t="s">
        <v>47</v>
      </c>
      <c r="O433" s="84"/>
      <c r="P433" s="229">
        <f>O433*H433</f>
        <v>0</v>
      </c>
      <c r="Q433" s="229">
        <v>0</v>
      </c>
      <c r="R433" s="229">
        <f>Q433*H433</f>
        <v>0</v>
      </c>
      <c r="S433" s="229">
        <v>0</v>
      </c>
      <c r="T433" s="230">
        <f>S433*H433</f>
        <v>0</v>
      </c>
      <c r="AR433" s="231" t="s">
        <v>172</v>
      </c>
      <c r="AT433" s="231" t="s">
        <v>167</v>
      </c>
      <c r="AU433" s="231" t="s">
        <v>83</v>
      </c>
      <c r="AY433" s="18" t="s">
        <v>165</v>
      </c>
      <c r="BE433" s="232">
        <f>IF(N433="základní",J433,0)</f>
        <v>0</v>
      </c>
      <c r="BF433" s="232">
        <f>IF(N433="snížená",J433,0)</f>
        <v>0</v>
      </c>
      <c r="BG433" s="232">
        <f>IF(N433="zákl. přenesená",J433,0)</f>
        <v>0</v>
      </c>
      <c r="BH433" s="232">
        <f>IF(N433="sníž. přenesená",J433,0)</f>
        <v>0</v>
      </c>
      <c r="BI433" s="232">
        <f>IF(N433="nulová",J433,0)</f>
        <v>0</v>
      </c>
      <c r="BJ433" s="18" t="s">
        <v>83</v>
      </c>
      <c r="BK433" s="232">
        <f>ROUND(I433*H433,2)</f>
        <v>0</v>
      </c>
      <c r="BL433" s="18" t="s">
        <v>172</v>
      </c>
      <c r="BM433" s="231" t="s">
        <v>2113</v>
      </c>
    </row>
    <row r="434" s="1" customFormat="1">
      <c r="B434" s="39"/>
      <c r="C434" s="40"/>
      <c r="D434" s="233" t="s">
        <v>174</v>
      </c>
      <c r="E434" s="40"/>
      <c r="F434" s="234" t="s">
        <v>1899</v>
      </c>
      <c r="G434" s="40"/>
      <c r="H434" s="40"/>
      <c r="I434" s="146"/>
      <c r="J434" s="40"/>
      <c r="K434" s="40"/>
      <c r="L434" s="44"/>
      <c r="M434" s="235"/>
      <c r="N434" s="84"/>
      <c r="O434" s="84"/>
      <c r="P434" s="84"/>
      <c r="Q434" s="84"/>
      <c r="R434" s="84"/>
      <c r="S434" s="84"/>
      <c r="T434" s="85"/>
      <c r="AT434" s="18" t="s">
        <v>174</v>
      </c>
      <c r="AU434" s="18" t="s">
        <v>83</v>
      </c>
    </row>
    <row r="435" s="13" customFormat="1">
      <c r="B435" s="246"/>
      <c r="C435" s="247"/>
      <c r="D435" s="233" t="s">
        <v>176</v>
      </c>
      <c r="E435" s="248" t="s">
        <v>19</v>
      </c>
      <c r="F435" s="249" t="s">
        <v>2070</v>
      </c>
      <c r="G435" s="247"/>
      <c r="H435" s="250">
        <v>6</v>
      </c>
      <c r="I435" s="251"/>
      <c r="J435" s="247"/>
      <c r="K435" s="247"/>
      <c r="L435" s="252"/>
      <c r="M435" s="253"/>
      <c r="N435" s="254"/>
      <c r="O435" s="254"/>
      <c r="P435" s="254"/>
      <c r="Q435" s="254"/>
      <c r="R435" s="254"/>
      <c r="S435" s="254"/>
      <c r="T435" s="255"/>
      <c r="AT435" s="256" t="s">
        <v>176</v>
      </c>
      <c r="AU435" s="256" t="s">
        <v>83</v>
      </c>
      <c r="AV435" s="13" t="s">
        <v>85</v>
      </c>
      <c r="AW435" s="13" t="s">
        <v>37</v>
      </c>
      <c r="AX435" s="13" t="s">
        <v>76</v>
      </c>
      <c r="AY435" s="256" t="s">
        <v>165</v>
      </c>
    </row>
    <row r="436" s="14" customFormat="1">
      <c r="B436" s="257"/>
      <c r="C436" s="258"/>
      <c r="D436" s="233" t="s">
        <v>176</v>
      </c>
      <c r="E436" s="259" t="s">
        <v>19</v>
      </c>
      <c r="F436" s="260" t="s">
        <v>181</v>
      </c>
      <c r="G436" s="258"/>
      <c r="H436" s="261">
        <v>6</v>
      </c>
      <c r="I436" s="262"/>
      <c r="J436" s="258"/>
      <c r="K436" s="258"/>
      <c r="L436" s="263"/>
      <c r="M436" s="264"/>
      <c r="N436" s="265"/>
      <c r="O436" s="265"/>
      <c r="P436" s="265"/>
      <c r="Q436" s="265"/>
      <c r="R436" s="265"/>
      <c r="S436" s="265"/>
      <c r="T436" s="266"/>
      <c r="AT436" s="267" t="s">
        <v>176</v>
      </c>
      <c r="AU436" s="267" t="s">
        <v>83</v>
      </c>
      <c r="AV436" s="14" t="s">
        <v>172</v>
      </c>
      <c r="AW436" s="14" t="s">
        <v>37</v>
      </c>
      <c r="AX436" s="14" t="s">
        <v>83</v>
      </c>
      <c r="AY436" s="267" t="s">
        <v>165</v>
      </c>
    </row>
    <row r="437" s="1" customFormat="1" ht="16.5" customHeight="1">
      <c r="B437" s="39"/>
      <c r="C437" s="220" t="s">
        <v>1897</v>
      </c>
      <c r="D437" s="220" t="s">
        <v>167</v>
      </c>
      <c r="E437" s="221" t="s">
        <v>1902</v>
      </c>
      <c r="F437" s="222" t="s">
        <v>1903</v>
      </c>
      <c r="G437" s="223" t="s">
        <v>170</v>
      </c>
      <c r="H437" s="224">
        <v>7</v>
      </c>
      <c r="I437" s="225"/>
      <c r="J437" s="226">
        <f>ROUND(I437*H437,2)</f>
        <v>0</v>
      </c>
      <c r="K437" s="222" t="s">
        <v>367</v>
      </c>
      <c r="L437" s="44"/>
      <c r="M437" s="227" t="s">
        <v>19</v>
      </c>
      <c r="N437" s="228" t="s">
        <v>47</v>
      </c>
      <c r="O437" s="84"/>
      <c r="P437" s="229">
        <f>O437*H437</f>
        <v>0</v>
      </c>
      <c r="Q437" s="229">
        <v>0</v>
      </c>
      <c r="R437" s="229">
        <f>Q437*H437</f>
        <v>0</v>
      </c>
      <c r="S437" s="229">
        <v>0</v>
      </c>
      <c r="T437" s="230">
        <f>S437*H437</f>
        <v>0</v>
      </c>
      <c r="AR437" s="231" t="s">
        <v>172</v>
      </c>
      <c r="AT437" s="231" t="s">
        <v>167</v>
      </c>
      <c r="AU437" s="231" t="s">
        <v>83</v>
      </c>
      <c r="AY437" s="18" t="s">
        <v>165</v>
      </c>
      <c r="BE437" s="232">
        <f>IF(N437="základní",J437,0)</f>
        <v>0</v>
      </c>
      <c r="BF437" s="232">
        <f>IF(N437="snížená",J437,0)</f>
        <v>0</v>
      </c>
      <c r="BG437" s="232">
        <f>IF(N437="zákl. přenesená",J437,0)</f>
        <v>0</v>
      </c>
      <c r="BH437" s="232">
        <f>IF(N437="sníž. přenesená",J437,0)</f>
        <v>0</v>
      </c>
      <c r="BI437" s="232">
        <f>IF(N437="nulová",J437,0)</f>
        <v>0</v>
      </c>
      <c r="BJ437" s="18" t="s">
        <v>83</v>
      </c>
      <c r="BK437" s="232">
        <f>ROUND(I437*H437,2)</f>
        <v>0</v>
      </c>
      <c r="BL437" s="18" t="s">
        <v>172</v>
      </c>
      <c r="BM437" s="231" t="s">
        <v>2114</v>
      </c>
    </row>
    <row r="438" s="1" customFormat="1">
      <c r="B438" s="39"/>
      <c r="C438" s="40"/>
      <c r="D438" s="233" t="s">
        <v>174</v>
      </c>
      <c r="E438" s="40"/>
      <c r="F438" s="234" t="s">
        <v>1903</v>
      </c>
      <c r="G438" s="40"/>
      <c r="H438" s="40"/>
      <c r="I438" s="146"/>
      <c r="J438" s="40"/>
      <c r="K438" s="40"/>
      <c r="L438" s="44"/>
      <c r="M438" s="235"/>
      <c r="N438" s="84"/>
      <c r="O438" s="84"/>
      <c r="P438" s="84"/>
      <c r="Q438" s="84"/>
      <c r="R438" s="84"/>
      <c r="S438" s="84"/>
      <c r="T438" s="85"/>
      <c r="AT438" s="18" t="s">
        <v>174</v>
      </c>
      <c r="AU438" s="18" t="s">
        <v>83</v>
      </c>
    </row>
    <row r="439" s="1" customFormat="1" ht="16.5" customHeight="1">
      <c r="B439" s="39"/>
      <c r="C439" s="220" t="s">
        <v>1901</v>
      </c>
      <c r="D439" s="220" t="s">
        <v>167</v>
      </c>
      <c r="E439" s="221" t="s">
        <v>1906</v>
      </c>
      <c r="F439" s="222" t="s">
        <v>1907</v>
      </c>
      <c r="G439" s="223" t="s">
        <v>170</v>
      </c>
      <c r="H439" s="224">
        <v>5.5999999999999996</v>
      </c>
      <c r="I439" s="225"/>
      <c r="J439" s="226">
        <f>ROUND(I439*H439,2)</f>
        <v>0</v>
      </c>
      <c r="K439" s="222" t="s">
        <v>367</v>
      </c>
      <c r="L439" s="44"/>
      <c r="M439" s="227" t="s">
        <v>19</v>
      </c>
      <c r="N439" s="228" t="s">
        <v>47</v>
      </c>
      <c r="O439" s="84"/>
      <c r="P439" s="229">
        <f>O439*H439</f>
        <v>0</v>
      </c>
      <c r="Q439" s="229">
        <v>0</v>
      </c>
      <c r="R439" s="229">
        <f>Q439*H439</f>
        <v>0</v>
      </c>
      <c r="S439" s="229">
        <v>0</v>
      </c>
      <c r="T439" s="230">
        <f>S439*H439</f>
        <v>0</v>
      </c>
      <c r="AR439" s="231" t="s">
        <v>172</v>
      </c>
      <c r="AT439" s="231" t="s">
        <v>167</v>
      </c>
      <c r="AU439" s="231" t="s">
        <v>83</v>
      </c>
      <c r="AY439" s="18" t="s">
        <v>165</v>
      </c>
      <c r="BE439" s="232">
        <f>IF(N439="základní",J439,0)</f>
        <v>0</v>
      </c>
      <c r="BF439" s="232">
        <f>IF(N439="snížená",J439,0)</f>
        <v>0</v>
      </c>
      <c r="BG439" s="232">
        <f>IF(N439="zákl. přenesená",J439,0)</f>
        <v>0</v>
      </c>
      <c r="BH439" s="232">
        <f>IF(N439="sníž. přenesená",J439,0)</f>
        <v>0</v>
      </c>
      <c r="BI439" s="232">
        <f>IF(N439="nulová",J439,0)</f>
        <v>0</v>
      </c>
      <c r="BJ439" s="18" t="s">
        <v>83</v>
      </c>
      <c r="BK439" s="232">
        <f>ROUND(I439*H439,2)</f>
        <v>0</v>
      </c>
      <c r="BL439" s="18" t="s">
        <v>172</v>
      </c>
      <c r="BM439" s="231" t="s">
        <v>2115</v>
      </c>
    </row>
    <row r="440" s="1" customFormat="1">
      <c r="B440" s="39"/>
      <c r="C440" s="40"/>
      <c r="D440" s="233" t="s">
        <v>174</v>
      </c>
      <c r="E440" s="40"/>
      <c r="F440" s="234" t="s">
        <v>1907</v>
      </c>
      <c r="G440" s="40"/>
      <c r="H440" s="40"/>
      <c r="I440" s="146"/>
      <c r="J440" s="40"/>
      <c r="K440" s="40"/>
      <c r="L440" s="44"/>
      <c r="M440" s="235"/>
      <c r="N440" s="84"/>
      <c r="O440" s="84"/>
      <c r="P440" s="84"/>
      <c r="Q440" s="84"/>
      <c r="R440" s="84"/>
      <c r="S440" s="84"/>
      <c r="T440" s="85"/>
      <c r="AT440" s="18" t="s">
        <v>174</v>
      </c>
      <c r="AU440" s="18" t="s">
        <v>83</v>
      </c>
    </row>
    <row r="441" s="1" customFormat="1" ht="16.5" customHeight="1">
      <c r="B441" s="39"/>
      <c r="C441" s="220" t="s">
        <v>1905</v>
      </c>
      <c r="D441" s="220" t="s">
        <v>167</v>
      </c>
      <c r="E441" s="221" t="s">
        <v>1910</v>
      </c>
      <c r="F441" s="222" t="s">
        <v>1911</v>
      </c>
      <c r="G441" s="223" t="s">
        <v>324</v>
      </c>
      <c r="H441" s="224">
        <v>2</v>
      </c>
      <c r="I441" s="225"/>
      <c r="J441" s="226">
        <f>ROUND(I441*H441,2)</f>
        <v>0</v>
      </c>
      <c r="K441" s="222" t="s">
        <v>367</v>
      </c>
      <c r="L441" s="44"/>
      <c r="M441" s="227" t="s">
        <v>19</v>
      </c>
      <c r="N441" s="228" t="s">
        <v>47</v>
      </c>
      <c r="O441" s="84"/>
      <c r="P441" s="229">
        <f>O441*H441</f>
        <v>0</v>
      </c>
      <c r="Q441" s="229">
        <v>0</v>
      </c>
      <c r="R441" s="229">
        <f>Q441*H441</f>
        <v>0</v>
      </c>
      <c r="S441" s="229">
        <v>0</v>
      </c>
      <c r="T441" s="230">
        <f>S441*H441</f>
        <v>0</v>
      </c>
      <c r="AR441" s="231" t="s">
        <v>172</v>
      </c>
      <c r="AT441" s="231" t="s">
        <v>167</v>
      </c>
      <c r="AU441" s="231" t="s">
        <v>83</v>
      </c>
      <c r="AY441" s="18" t="s">
        <v>165</v>
      </c>
      <c r="BE441" s="232">
        <f>IF(N441="základní",J441,0)</f>
        <v>0</v>
      </c>
      <c r="BF441" s="232">
        <f>IF(N441="snížená",J441,0)</f>
        <v>0</v>
      </c>
      <c r="BG441" s="232">
        <f>IF(N441="zákl. přenesená",J441,0)</f>
        <v>0</v>
      </c>
      <c r="BH441" s="232">
        <f>IF(N441="sníž. přenesená",J441,0)</f>
        <v>0</v>
      </c>
      <c r="BI441" s="232">
        <f>IF(N441="nulová",J441,0)</f>
        <v>0</v>
      </c>
      <c r="BJ441" s="18" t="s">
        <v>83</v>
      </c>
      <c r="BK441" s="232">
        <f>ROUND(I441*H441,2)</f>
        <v>0</v>
      </c>
      <c r="BL441" s="18" t="s">
        <v>172</v>
      </c>
      <c r="BM441" s="231" t="s">
        <v>2116</v>
      </c>
    </row>
    <row r="442" s="1" customFormat="1">
      <c r="B442" s="39"/>
      <c r="C442" s="40"/>
      <c r="D442" s="233" t="s">
        <v>174</v>
      </c>
      <c r="E442" s="40"/>
      <c r="F442" s="234" t="s">
        <v>1911</v>
      </c>
      <c r="G442" s="40"/>
      <c r="H442" s="40"/>
      <c r="I442" s="146"/>
      <c r="J442" s="40"/>
      <c r="K442" s="40"/>
      <c r="L442" s="44"/>
      <c r="M442" s="235"/>
      <c r="N442" s="84"/>
      <c r="O442" s="84"/>
      <c r="P442" s="84"/>
      <c r="Q442" s="84"/>
      <c r="R442" s="84"/>
      <c r="S442" s="84"/>
      <c r="T442" s="85"/>
      <c r="AT442" s="18" t="s">
        <v>174</v>
      </c>
      <c r="AU442" s="18" t="s">
        <v>83</v>
      </c>
    </row>
    <row r="443" s="1" customFormat="1" ht="16.5" customHeight="1">
      <c r="B443" s="39"/>
      <c r="C443" s="220" t="s">
        <v>1909</v>
      </c>
      <c r="D443" s="220" t="s">
        <v>167</v>
      </c>
      <c r="E443" s="221" t="s">
        <v>1914</v>
      </c>
      <c r="F443" s="222" t="s">
        <v>1915</v>
      </c>
      <c r="G443" s="223" t="s">
        <v>324</v>
      </c>
      <c r="H443" s="224">
        <v>2</v>
      </c>
      <c r="I443" s="225"/>
      <c r="J443" s="226">
        <f>ROUND(I443*H443,2)</f>
        <v>0</v>
      </c>
      <c r="K443" s="222" t="s">
        <v>367</v>
      </c>
      <c r="L443" s="44"/>
      <c r="M443" s="227" t="s">
        <v>19</v>
      </c>
      <c r="N443" s="228" t="s">
        <v>47</v>
      </c>
      <c r="O443" s="84"/>
      <c r="P443" s="229">
        <f>O443*H443</f>
        <v>0</v>
      </c>
      <c r="Q443" s="229">
        <v>0</v>
      </c>
      <c r="R443" s="229">
        <f>Q443*H443</f>
        <v>0</v>
      </c>
      <c r="S443" s="229">
        <v>0</v>
      </c>
      <c r="T443" s="230">
        <f>S443*H443</f>
        <v>0</v>
      </c>
      <c r="AR443" s="231" t="s">
        <v>172</v>
      </c>
      <c r="AT443" s="231" t="s">
        <v>167</v>
      </c>
      <c r="AU443" s="231" t="s">
        <v>83</v>
      </c>
      <c r="AY443" s="18" t="s">
        <v>165</v>
      </c>
      <c r="BE443" s="232">
        <f>IF(N443="základní",J443,0)</f>
        <v>0</v>
      </c>
      <c r="BF443" s="232">
        <f>IF(N443="snížená",J443,0)</f>
        <v>0</v>
      </c>
      <c r="BG443" s="232">
        <f>IF(N443="zákl. přenesená",J443,0)</f>
        <v>0</v>
      </c>
      <c r="BH443" s="232">
        <f>IF(N443="sníž. přenesená",J443,0)</f>
        <v>0</v>
      </c>
      <c r="BI443" s="232">
        <f>IF(N443="nulová",J443,0)</f>
        <v>0</v>
      </c>
      <c r="BJ443" s="18" t="s">
        <v>83</v>
      </c>
      <c r="BK443" s="232">
        <f>ROUND(I443*H443,2)</f>
        <v>0</v>
      </c>
      <c r="BL443" s="18" t="s">
        <v>172</v>
      </c>
      <c r="BM443" s="231" t="s">
        <v>2117</v>
      </c>
    </row>
    <row r="444" s="1" customFormat="1">
      <c r="B444" s="39"/>
      <c r="C444" s="40"/>
      <c r="D444" s="233" t="s">
        <v>174</v>
      </c>
      <c r="E444" s="40"/>
      <c r="F444" s="234" t="s">
        <v>1915</v>
      </c>
      <c r="G444" s="40"/>
      <c r="H444" s="40"/>
      <c r="I444" s="146"/>
      <c r="J444" s="40"/>
      <c r="K444" s="40"/>
      <c r="L444" s="44"/>
      <c r="M444" s="235"/>
      <c r="N444" s="84"/>
      <c r="O444" s="84"/>
      <c r="P444" s="84"/>
      <c r="Q444" s="84"/>
      <c r="R444" s="84"/>
      <c r="S444" s="84"/>
      <c r="T444" s="85"/>
      <c r="AT444" s="18" t="s">
        <v>174</v>
      </c>
      <c r="AU444" s="18" t="s">
        <v>83</v>
      </c>
    </row>
    <row r="445" s="1" customFormat="1" ht="16.5" customHeight="1">
      <c r="B445" s="39"/>
      <c r="C445" s="220" t="s">
        <v>1913</v>
      </c>
      <c r="D445" s="220" t="s">
        <v>167</v>
      </c>
      <c r="E445" s="221" t="s">
        <v>1918</v>
      </c>
      <c r="F445" s="222" t="s">
        <v>1919</v>
      </c>
      <c r="G445" s="223" t="s">
        <v>1920</v>
      </c>
      <c r="H445" s="224">
        <v>75.689999999999998</v>
      </c>
      <c r="I445" s="225"/>
      <c r="J445" s="226">
        <f>ROUND(I445*H445,2)</f>
        <v>0</v>
      </c>
      <c r="K445" s="222" t="s">
        <v>367</v>
      </c>
      <c r="L445" s="44"/>
      <c r="M445" s="227" t="s">
        <v>19</v>
      </c>
      <c r="N445" s="228" t="s">
        <v>47</v>
      </c>
      <c r="O445" s="84"/>
      <c r="P445" s="229">
        <f>O445*H445</f>
        <v>0</v>
      </c>
      <c r="Q445" s="229">
        <v>0</v>
      </c>
      <c r="R445" s="229">
        <f>Q445*H445</f>
        <v>0</v>
      </c>
      <c r="S445" s="229">
        <v>0</v>
      </c>
      <c r="T445" s="230">
        <f>S445*H445</f>
        <v>0</v>
      </c>
      <c r="AR445" s="231" t="s">
        <v>172</v>
      </c>
      <c r="AT445" s="231" t="s">
        <v>167</v>
      </c>
      <c r="AU445" s="231" t="s">
        <v>83</v>
      </c>
      <c r="AY445" s="18" t="s">
        <v>165</v>
      </c>
      <c r="BE445" s="232">
        <f>IF(N445="základní",J445,0)</f>
        <v>0</v>
      </c>
      <c r="BF445" s="232">
        <f>IF(N445="snížená",J445,0)</f>
        <v>0</v>
      </c>
      <c r="BG445" s="232">
        <f>IF(N445="zákl. přenesená",J445,0)</f>
        <v>0</v>
      </c>
      <c r="BH445" s="232">
        <f>IF(N445="sníž. přenesená",J445,0)</f>
        <v>0</v>
      </c>
      <c r="BI445" s="232">
        <f>IF(N445="nulová",J445,0)</f>
        <v>0</v>
      </c>
      <c r="BJ445" s="18" t="s">
        <v>83</v>
      </c>
      <c r="BK445" s="232">
        <f>ROUND(I445*H445,2)</f>
        <v>0</v>
      </c>
      <c r="BL445" s="18" t="s">
        <v>172</v>
      </c>
      <c r="BM445" s="231" t="s">
        <v>2118</v>
      </c>
    </row>
    <row r="446" s="1" customFormat="1">
      <c r="B446" s="39"/>
      <c r="C446" s="40"/>
      <c r="D446" s="233" t="s">
        <v>174</v>
      </c>
      <c r="E446" s="40"/>
      <c r="F446" s="234" t="s">
        <v>1919</v>
      </c>
      <c r="G446" s="40"/>
      <c r="H446" s="40"/>
      <c r="I446" s="146"/>
      <c r="J446" s="40"/>
      <c r="K446" s="40"/>
      <c r="L446" s="44"/>
      <c r="M446" s="235"/>
      <c r="N446" s="84"/>
      <c r="O446" s="84"/>
      <c r="P446" s="84"/>
      <c r="Q446" s="84"/>
      <c r="R446" s="84"/>
      <c r="S446" s="84"/>
      <c r="T446" s="85"/>
      <c r="AT446" s="18" t="s">
        <v>174</v>
      </c>
      <c r="AU446" s="18" t="s">
        <v>83</v>
      </c>
    </row>
    <row r="447" s="13" customFormat="1">
      <c r="B447" s="246"/>
      <c r="C447" s="247"/>
      <c r="D447" s="233" t="s">
        <v>176</v>
      </c>
      <c r="E447" s="248" t="s">
        <v>19</v>
      </c>
      <c r="F447" s="249" t="s">
        <v>2119</v>
      </c>
      <c r="G447" s="247"/>
      <c r="H447" s="250">
        <v>75.689999999999998</v>
      </c>
      <c r="I447" s="251"/>
      <c r="J447" s="247"/>
      <c r="K447" s="247"/>
      <c r="L447" s="252"/>
      <c r="M447" s="253"/>
      <c r="N447" s="254"/>
      <c r="O447" s="254"/>
      <c r="P447" s="254"/>
      <c r="Q447" s="254"/>
      <c r="R447" s="254"/>
      <c r="S447" s="254"/>
      <c r="T447" s="255"/>
      <c r="AT447" s="256" t="s">
        <v>176</v>
      </c>
      <c r="AU447" s="256" t="s">
        <v>83</v>
      </c>
      <c r="AV447" s="13" t="s">
        <v>85</v>
      </c>
      <c r="AW447" s="13" t="s">
        <v>37</v>
      </c>
      <c r="AX447" s="13" t="s">
        <v>76</v>
      </c>
      <c r="AY447" s="256" t="s">
        <v>165</v>
      </c>
    </row>
    <row r="448" s="14" customFormat="1">
      <c r="B448" s="257"/>
      <c r="C448" s="258"/>
      <c r="D448" s="233" t="s">
        <v>176</v>
      </c>
      <c r="E448" s="259" t="s">
        <v>19</v>
      </c>
      <c r="F448" s="260" t="s">
        <v>181</v>
      </c>
      <c r="G448" s="258"/>
      <c r="H448" s="261">
        <v>75.689999999999998</v>
      </c>
      <c r="I448" s="262"/>
      <c r="J448" s="258"/>
      <c r="K448" s="258"/>
      <c r="L448" s="263"/>
      <c r="M448" s="264"/>
      <c r="N448" s="265"/>
      <c r="O448" s="265"/>
      <c r="P448" s="265"/>
      <c r="Q448" s="265"/>
      <c r="R448" s="265"/>
      <c r="S448" s="265"/>
      <c r="T448" s="266"/>
      <c r="AT448" s="267" t="s">
        <v>176</v>
      </c>
      <c r="AU448" s="267" t="s">
        <v>83</v>
      </c>
      <c r="AV448" s="14" t="s">
        <v>172</v>
      </c>
      <c r="AW448" s="14" t="s">
        <v>37</v>
      </c>
      <c r="AX448" s="14" t="s">
        <v>83</v>
      </c>
      <c r="AY448" s="267" t="s">
        <v>165</v>
      </c>
    </row>
    <row r="449" s="1" customFormat="1" ht="16.5" customHeight="1">
      <c r="B449" s="39"/>
      <c r="C449" s="220" t="s">
        <v>1917</v>
      </c>
      <c r="D449" s="220" t="s">
        <v>167</v>
      </c>
      <c r="E449" s="221" t="s">
        <v>1924</v>
      </c>
      <c r="F449" s="222" t="s">
        <v>1925</v>
      </c>
      <c r="G449" s="223" t="s">
        <v>324</v>
      </c>
      <c r="H449" s="224">
        <v>5</v>
      </c>
      <c r="I449" s="225"/>
      <c r="J449" s="226">
        <f>ROUND(I449*H449,2)</f>
        <v>0</v>
      </c>
      <c r="K449" s="222" t="s">
        <v>367</v>
      </c>
      <c r="L449" s="44"/>
      <c r="M449" s="227" t="s">
        <v>19</v>
      </c>
      <c r="N449" s="228" t="s">
        <v>47</v>
      </c>
      <c r="O449" s="84"/>
      <c r="P449" s="229">
        <f>O449*H449</f>
        <v>0</v>
      </c>
      <c r="Q449" s="229">
        <v>0</v>
      </c>
      <c r="R449" s="229">
        <f>Q449*H449</f>
        <v>0</v>
      </c>
      <c r="S449" s="229">
        <v>0</v>
      </c>
      <c r="T449" s="230">
        <f>S449*H449</f>
        <v>0</v>
      </c>
      <c r="AR449" s="231" t="s">
        <v>172</v>
      </c>
      <c r="AT449" s="231" t="s">
        <v>167</v>
      </c>
      <c r="AU449" s="231" t="s">
        <v>83</v>
      </c>
      <c r="AY449" s="18" t="s">
        <v>165</v>
      </c>
      <c r="BE449" s="232">
        <f>IF(N449="základní",J449,0)</f>
        <v>0</v>
      </c>
      <c r="BF449" s="232">
        <f>IF(N449="snížená",J449,0)</f>
        <v>0</v>
      </c>
      <c r="BG449" s="232">
        <f>IF(N449="zákl. přenesená",J449,0)</f>
        <v>0</v>
      </c>
      <c r="BH449" s="232">
        <f>IF(N449="sníž. přenesená",J449,0)</f>
        <v>0</v>
      </c>
      <c r="BI449" s="232">
        <f>IF(N449="nulová",J449,0)</f>
        <v>0</v>
      </c>
      <c r="BJ449" s="18" t="s">
        <v>83</v>
      </c>
      <c r="BK449" s="232">
        <f>ROUND(I449*H449,2)</f>
        <v>0</v>
      </c>
      <c r="BL449" s="18" t="s">
        <v>172</v>
      </c>
      <c r="BM449" s="231" t="s">
        <v>2120</v>
      </c>
    </row>
    <row r="450" s="1" customFormat="1">
      <c r="B450" s="39"/>
      <c r="C450" s="40"/>
      <c r="D450" s="233" t="s">
        <v>174</v>
      </c>
      <c r="E450" s="40"/>
      <c r="F450" s="234" t="s">
        <v>1925</v>
      </c>
      <c r="G450" s="40"/>
      <c r="H450" s="40"/>
      <c r="I450" s="146"/>
      <c r="J450" s="40"/>
      <c r="K450" s="40"/>
      <c r="L450" s="44"/>
      <c r="M450" s="235"/>
      <c r="N450" s="84"/>
      <c r="O450" s="84"/>
      <c r="P450" s="84"/>
      <c r="Q450" s="84"/>
      <c r="R450" s="84"/>
      <c r="S450" s="84"/>
      <c r="T450" s="85"/>
      <c r="AT450" s="18" t="s">
        <v>174</v>
      </c>
      <c r="AU450" s="18" t="s">
        <v>83</v>
      </c>
    </row>
    <row r="451" s="1" customFormat="1" ht="16.5" customHeight="1">
      <c r="B451" s="39"/>
      <c r="C451" s="220" t="s">
        <v>1923</v>
      </c>
      <c r="D451" s="220" t="s">
        <v>167</v>
      </c>
      <c r="E451" s="221" t="s">
        <v>1928</v>
      </c>
      <c r="F451" s="222" t="s">
        <v>1929</v>
      </c>
      <c r="G451" s="223" t="s">
        <v>324</v>
      </c>
      <c r="H451" s="224">
        <v>1</v>
      </c>
      <c r="I451" s="225"/>
      <c r="J451" s="226">
        <f>ROUND(I451*H451,2)</f>
        <v>0</v>
      </c>
      <c r="K451" s="222" t="s">
        <v>367</v>
      </c>
      <c r="L451" s="44"/>
      <c r="M451" s="227" t="s">
        <v>19</v>
      </c>
      <c r="N451" s="228" t="s">
        <v>47</v>
      </c>
      <c r="O451" s="84"/>
      <c r="P451" s="229">
        <f>O451*H451</f>
        <v>0</v>
      </c>
      <c r="Q451" s="229">
        <v>0</v>
      </c>
      <c r="R451" s="229">
        <f>Q451*H451</f>
        <v>0</v>
      </c>
      <c r="S451" s="229">
        <v>0</v>
      </c>
      <c r="T451" s="230">
        <f>S451*H451</f>
        <v>0</v>
      </c>
      <c r="AR451" s="231" t="s">
        <v>172</v>
      </c>
      <c r="AT451" s="231" t="s">
        <v>167</v>
      </c>
      <c r="AU451" s="231" t="s">
        <v>83</v>
      </c>
      <c r="AY451" s="18" t="s">
        <v>165</v>
      </c>
      <c r="BE451" s="232">
        <f>IF(N451="základní",J451,0)</f>
        <v>0</v>
      </c>
      <c r="BF451" s="232">
        <f>IF(N451="snížená",J451,0)</f>
        <v>0</v>
      </c>
      <c r="BG451" s="232">
        <f>IF(N451="zákl. přenesená",J451,0)</f>
        <v>0</v>
      </c>
      <c r="BH451" s="232">
        <f>IF(N451="sníž. přenesená",J451,0)</f>
        <v>0</v>
      </c>
      <c r="BI451" s="232">
        <f>IF(N451="nulová",J451,0)</f>
        <v>0</v>
      </c>
      <c r="BJ451" s="18" t="s">
        <v>83</v>
      </c>
      <c r="BK451" s="232">
        <f>ROUND(I451*H451,2)</f>
        <v>0</v>
      </c>
      <c r="BL451" s="18" t="s">
        <v>172</v>
      </c>
      <c r="BM451" s="231" t="s">
        <v>2121</v>
      </c>
    </row>
    <row r="452" s="1" customFormat="1">
      <c r="B452" s="39"/>
      <c r="C452" s="40"/>
      <c r="D452" s="233" t="s">
        <v>174</v>
      </c>
      <c r="E452" s="40"/>
      <c r="F452" s="234" t="s">
        <v>1929</v>
      </c>
      <c r="G452" s="40"/>
      <c r="H452" s="40"/>
      <c r="I452" s="146"/>
      <c r="J452" s="40"/>
      <c r="K452" s="40"/>
      <c r="L452" s="44"/>
      <c r="M452" s="235"/>
      <c r="N452" s="84"/>
      <c r="O452" s="84"/>
      <c r="P452" s="84"/>
      <c r="Q452" s="84"/>
      <c r="R452" s="84"/>
      <c r="S452" s="84"/>
      <c r="T452" s="85"/>
      <c r="AT452" s="18" t="s">
        <v>174</v>
      </c>
      <c r="AU452" s="18" t="s">
        <v>83</v>
      </c>
    </row>
    <row r="453" s="1" customFormat="1" ht="16.5" customHeight="1">
      <c r="B453" s="39"/>
      <c r="C453" s="220" t="s">
        <v>1927</v>
      </c>
      <c r="D453" s="220" t="s">
        <v>167</v>
      </c>
      <c r="E453" s="221" t="s">
        <v>1932</v>
      </c>
      <c r="F453" s="222" t="s">
        <v>1933</v>
      </c>
      <c r="G453" s="223" t="s">
        <v>1934</v>
      </c>
      <c r="H453" s="224">
        <v>16</v>
      </c>
      <c r="I453" s="225"/>
      <c r="J453" s="226">
        <f>ROUND(I453*H453,2)</f>
        <v>0</v>
      </c>
      <c r="K453" s="222" t="s">
        <v>367</v>
      </c>
      <c r="L453" s="44"/>
      <c r="M453" s="227" t="s">
        <v>19</v>
      </c>
      <c r="N453" s="228" t="s">
        <v>47</v>
      </c>
      <c r="O453" s="84"/>
      <c r="P453" s="229">
        <f>O453*H453</f>
        <v>0</v>
      </c>
      <c r="Q453" s="229">
        <v>0</v>
      </c>
      <c r="R453" s="229">
        <f>Q453*H453</f>
        <v>0</v>
      </c>
      <c r="S453" s="229">
        <v>0</v>
      </c>
      <c r="T453" s="230">
        <f>S453*H453</f>
        <v>0</v>
      </c>
      <c r="AR453" s="231" t="s">
        <v>172</v>
      </c>
      <c r="AT453" s="231" t="s">
        <v>167</v>
      </c>
      <c r="AU453" s="231" t="s">
        <v>83</v>
      </c>
      <c r="AY453" s="18" t="s">
        <v>165</v>
      </c>
      <c r="BE453" s="232">
        <f>IF(N453="základní",J453,0)</f>
        <v>0</v>
      </c>
      <c r="BF453" s="232">
        <f>IF(N453="snížená",J453,0)</f>
        <v>0</v>
      </c>
      <c r="BG453" s="232">
        <f>IF(N453="zákl. přenesená",J453,0)</f>
        <v>0</v>
      </c>
      <c r="BH453" s="232">
        <f>IF(N453="sníž. přenesená",J453,0)</f>
        <v>0</v>
      </c>
      <c r="BI453" s="232">
        <f>IF(N453="nulová",J453,0)</f>
        <v>0</v>
      </c>
      <c r="BJ453" s="18" t="s">
        <v>83</v>
      </c>
      <c r="BK453" s="232">
        <f>ROUND(I453*H453,2)</f>
        <v>0</v>
      </c>
      <c r="BL453" s="18" t="s">
        <v>172</v>
      </c>
      <c r="BM453" s="231" t="s">
        <v>2122</v>
      </c>
    </row>
    <row r="454" s="1" customFormat="1">
      <c r="B454" s="39"/>
      <c r="C454" s="40"/>
      <c r="D454" s="233" t="s">
        <v>174</v>
      </c>
      <c r="E454" s="40"/>
      <c r="F454" s="234" t="s">
        <v>1933</v>
      </c>
      <c r="G454" s="40"/>
      <c r="H454" s="40"/>
      <c r="I454" s="146"/>
      <c r="J454" s="40"/>
      <c r="K454" s="40"/>
      <c r="L454" s="44"/>
      <c r="M454" s="235"/>
      <c r="N454" s="84"/>
      <c r="O454" s="84"/>
      <c r="P454" s="84"/>
      <c r="Q454" s="84"/>
      <c r="R454" s="84"/>
      <c r="S454" s="84"/>
      <c r="T454" s="85"/>
      <c r="AT454" s="18" t="s">
        <v>174</v>
      </c>
      <c r="AU454" s="18" t="s">
        <v>83</v>
      </c>
    </row>
    <row r="455" s="1" customFormat="1" ht="16.5" customHeight="1">
      <c r="B455" s="39"/>
      <c r="C455" s="220" t="s">
        <v>1931</v>
      </c>
      <c r="D455" s="220" t="s">
        <v>167</v>
      </c>
      <c r="E455" s="221" t="s">
        <v>1937</v>
      </c>
      <c r="F455" s="222" t="s">
        <v>1561</v>
      </c>
      <c r="G455" s="223" t="s">
        <v>1562</v>
      </c>
      <c r="H455" s="293"/>
      <c r="I455" s="225"/>
      <c r="J455" s="226">
        <f>ROUND(I455*H455,2)</f>
        <v>0</v>
      </c>
      <c r="K455" s="222" t="s">
        <v>367</v>
      </c>
      <c r="L455" s="44"/>
      <c r="M455" s="227" t="s">
        <v>19</v>
      </c>
      <c r="N455" s="228" t="s">
        <v>47</v>
      </c>
      <c r="O455" s="84"/>
      <c r="P455" s="229">
        <f>O455*H455</f>
        <v>0</v>
      </c>
      <c r="Q455" s="229">
        <v>0</v>
      </c>
      <c r="R455" s="229">
        <f>Q455*H455</f>
        <v>0</v>
      </c>
      <c r="S455" s="229">
        <v>0</v>
      </c>
      <c r="T455" s="230">
        <f>S455*H455</f>
        <v>0</v>
      </c>
      <c r="AR455" s="231" t="s">
        <v>172</v>
      </c>
      <c r="AT455" s="231" t="s">
        <v>167</v>
      </c>
      <c r="AU455" s="231" t="s">
        <v>83</v>
      </c>
      <c r="AY455" s="18" t="s">
        <v>165</v>
      </c>
      <c r="BE455" s="232">
        <f>IF(N455="základní",J455,0)</f>
        <v>0</v>
      </c>
      <c r="BF455" s="232">
        <f>IF(N455="snížená",J455,0)</f>
        <v>0</v>
      </c>
      <c r="BG455" s="232">
        <f>IF(N455="zákl. přenesená",J455,0)</f>
        <v>0</v>
      </c>
      <c r="BH455" s="232">
        <f>IF(N455="sníž. přenesená",J455,0)</f>
        <v>0</v>
      </c>
      <c r="BI455" s="232">
        <f>IF(N455="nulová",J455,0)</f>
        <v>0</v>
      </c>
      <c r="BJ455" s="18" t="s">
        <v>83</v>
      </c>
      <c r="BK455" s="232">
        <f>ROUND(I455*H455,2)</f>
        <v>0</v>
      </c>
      <c r="BL455" s="18" t="s">
        <v>172</v>
      </c>
      <c r="BM455" s="231" t="s">
        <v>2123</v>
      </c>
    </row>
    <row r="456" s="1" customFormat="1">
      <c r="B456" s="39"/>
      <c r="C456" s="40"/>
      <c r="D456" s="233" t="s">
        <v>174</v>
      </c>
      <c r="E456" s="40"/>
      <c r="F456" s="234" t="s">
        <v>1561</v>
      </c>
      <c r="G456" s="40"/>
      <c r="H456" s="40"/>
      <c r="I456" s="146"/>
      <c r="J456" s="40"/>
      <c r="K456" s="40"/>
      <c r="L456" s="44"/>
      <c r="M456" s="235"/>
      <c r="N456" s="84"/>
      <c r="O456" s="84"/>
      <c r="P456" s="84"/>
      <c r="Q456" s="84"/>
      <c r="R456" s="84"/>
      <c r="S456" s="84"/>
      <c r="T456" s="85"/>
      <c r="AT456" s="18" t="s">
        <v>174</v>
      </c>
      <c r="AU456" s="18" t="s">
        <v>83</v>
      </c>
    </row>
    <row r="457" s="1" customFormat="1" ht="16.5" customHeight="1">
      <c r="B457" s="39"/>
      <c r="C457" s="220" t="s">
        <v>1936</v>
      </c>
      <c r="D457" s="220" t="s">
        <v>167</v>
      </c>
      <c r="E457" s="221" t="s">
        <v>1940</v>
      </c>
      <c r="F457" s="222" t="s">
        <v>1565</v>
      </c>
      <c r="G457" s="223" t="s">
        <v>1562</v>
      </c>
      <c r="H457" s="293"/>
      <c r="I457" s="225"/>
      <c r="J457" s="226">
        <f>ROUND(I457*H457,2)</f>
        <v>0</v>
      </c>
      <c r="K457" s="222" t="s">
        <v>367</v>
      </c>
      <c r="L457" s="44"/>
      <c r="M457" s="227" t="s">
        <v>19</v>
      </c>
      <c r="N457" s="228" t="s">
        <v>47</v>
      </c>
      <c r="O457" s="84"/>
      <c r="P457" s="229">
        <f>O457*H457</f>
        <v>0</v>
      </c>
      <c r="Q457" s="229">
        <v>0</v>
      </c>
      <c r="R457" s="229">
        <f>Q457*H457</f>
        <v>0</v>
      </c>
      <c r="S457" s="229">
        <v>0</v>
      </c>
      <c r="T457" s="230">
        <f>S457*H457</f>
        <v>0</v>
      </c>
      <c r="AR457" s="231" t="s">
        <v>172</v>
      </c>
      <c r="AT457" s="231" t="s">
        <v>167</v>
      </c>
      <c r="AU457" s="231" t="s">
        <v>83</v>
      </c>
      <c r="AY457" s="18" t="s">
        <v>165</v>
      </c>
      <c r="BE457" s="232">
        <f>IF(N457="základní",J457,0)</f>
        <v>0</v>
      </c>
      <c r="BF457" s="232">
        <f>IF(N457="snížená",J457,0)</f>
        <v>0</v>
      </c>
      <c r="BG457" s="232">
        <f>IF(N457="zákl. přenesená",J457,0)</f>
        <v>0</v>
      </c>
      <c r="BH457" s="232">
        <f>IF(N457="sníž. přenesená",J457,0)</f>
        <v>0</v>
      </c>
      <c r="BI457" s="232">
        <f>IF(N457="nulová",J457,0)</f>
        <v>0</v>
      </c>
      <c r="BJ457" s="18" t="s">
        <v>83</v>
      </c>
      <c r="BK457" s="232">
        <f>ROUND(I457*H457,2)</f>
        <v>0</v>
      </c>
      <c r="BL457" s="18" t="s">
        <v>172</v>
      </c>
      <c r="BM457" s="231" t="s">
        <v>2124</v>
      </c>
    </row>
    <row r="458" s="1" customFormat="1">
      <c r="B458" s="39"/>
      <c r="C458" s="40"/>
      <c r="D458" s="233" t="s">
        <v>174</v>
      </c>
      <c r="E458" s="40"/>
      <c r="F458" s="234" t="s">
        <v>1565</v>
      </c>
      <c r="G458" s="40"/>
      <c r="H458" s="40"/>
      <c r="I458" s="146"/>
      <c r="J458" s="40"/>
      <c r="K458" s="40"/>
      <c r="L458" s="44"/>
      <c r="M458" s="235"/>
      <c r="N458" s="84"/>
      <c r="O458" s="84"/>
      <c r="P458" s="84"/>
      <c r="Q458" s="84"/>
      <c r="R458" s="84"/>
      <c r="S458" s="84"/>
      <c r="T458" s="85"/>
      <c r="AT458" s="18" t="s">
        <v>174</v>
      </c>
      <c r="AU458" s="18" t="s">
        <v>83</v>
      </c>
    </row>
    <row r="459" s="11" customFormat="1" ht="25.92" customHeight="1">
      <c r="B459" s="204"/>
      <c r="C459" s="205"/>
      <c r="D459" s="206" t="s">
        <v>75</v>
      </c>
      <c r="E459" s="207" t="s">
        <v>1942</v>
      </c>
      <c r="F459" s="207" t="s">
        <v>972</v>
      </c>
      <c r="G459" s="205"/>
      <c r="H459" s="205"/>
      <c r="I459" s="208"/>
      <c r="J459" s="209">
        <f>BK459</f>
        <v>0</v>
      </c>
      <c r="K459" s="205"/>
      <c r="L459" s="210"/>
      <c r="M459" s="211"/>
      <c r="N459" s="212"/>
      <c r="O459" s="212"/>
      <c r="P459" s="213">
        <f>SUM(P460:P463)</f>
        <v>0</v>
      </c>
      <c r="Q459" s="212"/>
      <c r="R459" s="213">
        <f>SUM(R460:R463)</f>
        <v>0</v>
      </c>
      <c r="S459" s="212"/>
      <c r="T459" s="214">
        <f>SUM(T460:T463)</f>
        <v>0</v>
      </c>
      <c r="AR459" s="215" t="s">
        <v>83</v>
      </c>
      <c r="AT459" s="216" t="s">
        <v>75</v>
      </c>
      <c r="AU459" s="216" t="s">
        <v>76</v>
      </c>
      <c r="AY459" s="215" t="s">
        <v>165</v>
      </c>
      <c r="BK459" s="217">
        <f>SUM(BK460:BK463)</f>
        <v>0</v>
      </c>
    </row>
    <row r="460" s="1" customFormat="1" ht="16.5" customHeight="1">
      <c r="B460" s="39"/>
      <c r="C460" s="220" t="s">
        <v>1939</v>
      </c>
      <c r="D460" s="220" t="s">
        <v>167</v>
      </c>
      <c r="E460" s="221" t="s">
        <v>1807</v>
      </c>
      <c r="F460" s="222" t="s">
        <v>1944</v>
      </c>
      <c r="G460" s="223" t="s">
        <v>1562</v>
      </c>
      <c r="H460" s="293"/>
      <c r="I460" s="225"/>
      <c r="J460" s="226">
        <f>ROUND(I460*H460,2)</f>
        <v>0</v>
      </c>
      <c r="K460" s="222" t="s">
        <v>367</v>
      </c>
      <c r="L460" s="44"/>
      <c r="M460" s="227" t="s">
        <v>19</v>
      </c>
      <c r="N460" s="228" t="s">
        <v>47</v>
      </c>
      <c r="O460" s="84"/>
      <c r="P460" s="229">
        <f>O460*H460</f>
        <v>0</v>
      </c>
      <c r="Q460" s="229">
        <v>0</v>
      </c>
      <c r="R460" s="229">
        <f>Q460*H460</f>
        <v>0</v>
      </c>
      <c r="S460" s="229">
        <v>0</v>
      </c>
      <c r="T460" s="230">
        <f>S460*H460</f>
        <v>0</v>
      </c>
      <c r="AR460" s="231" t="s">
        <v>172</v>
      </c>
      <c r="AT460" s="231" t="s">
        <v>167</v>
      </c>
      <c r="AU460" s="231" t="s">
        <v>83</v>
      </c>
      <c r="AY460" s="18" t="s">
        <v>165</v>
      </c>
      <c r="BE460" s="232">
        <f>IF(N460="základní",J460,0)</f>
        <v>0</v>
      </c>
      <c r="BF460" s="232">
        <f>IF(N460="snížená",J460,0)</f>
        <v>0</v>
      </c>
      <c r="BG460" s="232">
        <f>IF(N460="zákl. přenesená",J460,0)</f>
        <v>0</v>
      </c>
      <c r="BH460" s="232">
        <f>IF(N460="sníž. přenesená",J460,0)</f>
        <v>0</v>
      </c>
      <c r="BI460" s="232">
        <f>IF(N460="nulová",J460,0)</f>
        <v>0</v>
      </c>
      <c r="BJ460" s="18" t="s">
        <v>83</v>
      </c>
      <c r="BK460" s="232">
        <f>ROUND(I460*H460,2)</f>
        <v>0</v>
      </c>
      <c r="BL460" s="18" t="s">
        <v>172</v>
      </c>
      <c r="BM460" s="231" t="s">
        <v>2125</v>
      </c>
    </row>
    <row r="461" s="1" customFormat="1">
      <c r="B461" s="39"/>
      <c r="C461" s="40"/>
      <c r="D461" s="233" t="s">
        <v>174</v>
      </c>
      <c r="E461" s="40"/>
      <c r="F461" s="234" t="s">
        <v>1944</v>
      </c>
      <c r="G461" s="40"/>
      <c r="H461" s="40"/>
      <c r="I461" s="146"/>
      <c r="J461" s="40"/>
      <c r="K461" s="40"/>
      <c r="L461" s="44"/>
      <c r="M461" s="235"/>
      <c r="N461" s="84"/>
      <c r="O461" s="84"/>
      <c r="P461" s="84"/>
      <c r="Q461" s="84"/>
      <c r="R461" s="84"/>
      <c r="S461" s="84"/>
      <c r="T461" s="85"/>
      <c r="AT461" s="18" t="s">
        <v>174</v>
      </c>
      <c r="AU461" s="18" t="s">
        <v>83</v>
      </c>
    </row>
    <row r="462" s="1" customFormat="1" ht="16.5" customHeight="1">
      <c r="B462" s="39"/>
      <c r="C462" s="220" t="s">
        <v>1943</v>
      </c>
      <c r="D462" s="220" t="s">
        <v>167</v>
      </c>
      <c r="E462" s="221" t="s">
        <v>1947</v>
      </c>
      <c r="F462" s="222" t="s">
        <v>1948</v>
      </c>
      <c r="G462" s="223" t="s">
        <v>1562</v>
      </c>
      <c r="H462" s="293"/>
      <c r="I462" s="225"/>
      <c r="J462" s="226">
        <f>ROUND(I462*H462,2)</f>
        <v>0</v>
      </c>
      <c r="K462" s="222" t="s">
        <v>367</v>
      </c>
      <c r="L462" s="44"/>
      <c r="M462" s="227" t="s">
        <v>19</v>
      </c>
      <c r="N462" s="228" t="s">
        <v>47</v>
      </c>
      <c r="O462" s="84"/>
      <c r="P462" s="229">
        <f>O462*H462</f>
        <v>0</v>
      </c>
      <c r="Q462" s="229">
        <v>0</v>
      </c>
      <c r="R462" s="229">
        <f>Q462*H462</f>
        <v>0</v>
      </c>
      <c r="S462" s="229">
        <v>0</v>
      </c>
      <c r="T462" s="230">
        <f>S462*H462</f>
        <v>0</v>
      </c>
      <c r="AR462" s="231" t="s">
        <v>172</v>
      </c>
      <c r="AT462" s="231" t="s">
        <v>167</v>
      </c>
      <c r="AU462" s="231" t="s">
        <v>83</v>
      </c>
      <c r="AY462" s="18" t="s">
        <v>165</v>
      </c>
      <c r="BE462" s="232">
        <f>IF(N462="základní",J462,0)</f>
        <v>0</v>
      </c>
      <c r="BF462" s="232">
        <f>IF(N462="snížená",J462,0)</f>
        <v>0</v>
      </c>
      <c r="BG462" s="232">
        <f>IF(N462="zákl. přenesená",J462,0)</f>
        <v>0</v>
      </c>
      <c r="BH462" s="232">
        <f>IF(N462="sníž. přenesená",J462,0)</f>
        <v>0</v>
      </c>
      <c r="BI462" s="232">
        <f>IF(N462="nulová",J462,0)</f>
        <v>0</v>
      </c>
      <c r="BJ462" s="18" t="s">
        <v>83</v>
      </c>
      <c r="BK462" s="232">
        <f>ROUND(I462*H462,2)</f>
        <v>0</v>
      </c>
      <c r="BL462" s="18" t="s">
        <v>172</v>
      </c>
      <c r="BM462" s="231" t="s">
        <v>2126</v>
      </c>
    </row>
    <row r="463" s="1" customFormat="1">
      <c r="B463" s="39"/>
      <c r="C463" s="40"/>
      <c r="D463" s="233" t="s">
        <v>174</v>
      </c>
      <c r="E463" s="40"/>
      <c r="F463" s="234" t="s">
        <v>1948</v>
      </c>
      <c r="G463" s="40"/>
      <c r="H463" s="40"/>
      <c r="I463" s="146"/>
      <c r="J463" s="40"/>
      <c r="K463" s="40"/>
      <c r="L463" s="44"/>
      <c r="M463" s="279"/>
      <c r="N463" s="280"/>
      <c r="O463" s="280"/>
      <c r="P463" s="280"/>
      <c r="Q463" s="280"/>
      <c r="R463" s="280"/>
      <c r="S463" s="280"/>
      <c r="T463" s="281"/>
      <c r="AT463" s="18" t="s">
        <v>174</v>
      </c>
      <c r="AU463" s="18" t="s">
        <v>83</v>
      </c>
    </row>
    <row r="464" s="1" customFormat="1" ht="6.96" customHeight="1">
      <c r="B464" s="59"/>
      <c r="C464" s="60"/>
      <c r="D464" s="60"/>
      <c r="E464" s="60"/>
      <c r="F464" s="60"/>
      <c r="G464" s="60"/>
      <c r="H464" s="60"/>
      <c r="I464" s="171"/>
      <c r="J464" s="60"/>
      <c r="K464" s="60"/>
      <c r="L464" s="44"/>
    </row>
  </sheetData>
  <sheetProtection sheet="1" autoFilter="0" formatColumns="0" formatRows="0" objects="1" scenarios="1" spinCount="100000" saltValue="YfSk3kcI7lf6fXxD4LGVcQWqVwtryDqHQ/dqSsc+KaJfz2vIPp5DulOUwuZ0+5K6rDfpPuGqK29eS6wTN41J5g==" hashValue="uPvK4Yio1mHcYS+gM2lU+PazFMCUI6Dp0OV//vPJE1z36Cm/VNn0WjrVRptkUL1JyBJslCkbLp4v4OM5Rb63NQ==" algorithmName="SHA-512" password="CC35"/>
  <autoFilter ref="C88:K46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ZAMYKAL-PC\zamykal</dc:creator>
  <cp:lastModifiedBy>ZAMYKAL-PC\zamykal</cp:lastModifiedBy>
  <dcterms:created xsi:type="dcterms:W3CDTF">2019-03-18T07:33:33Z</dcterms:created>
  <dcterms:modified xsi:type="dcterms:W3CDTF">2019-03-18T07:33:53Z</dcterms:modified>
</cp:coreProperties>
</file>